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e\Desktop\"/>
    </mc:Choice>
  </mc:AlternateContent>
  <bookViews>
    <workbookView xWindow="0" yWindow="0" windowWidth="21570" windowHeight="7695"/>
  </bookViews>
  <sheets>
    <sheet name="Ark1" sheetId="1" r:id="rId1"/>
    <sheet name="Ark2" sheetId="2" r:id="rId2"/>
    <sheet name="Ark3" sheetId="3" r:id="rId3"/>
  </sheets>
  <definedNames>
    <definedName name="_xlnm.Print_Area" localSheetId="0">'Ark1'!$A$1:$G$83</definedName>
  </definedNames>
  <calcPr calcId="152511"/>
</workbook>
</file>

<file path=xl/calcChain.xml><?xml version="1.0" encoding="utf-8"?>
<calcChain xmlns="http://schemas.openxmlformats.org/spreadsheetml/2006/main">
  <c r="D76" i="1" l="1"/>
  <c r="D77" i="1"/>
  <c r="D78" i="1"/>
  <c r="D79" i="1"/>
  <c r="F82" i="1" l="1"/>
  <c r="E82" i="1"/>
  <c r="G81" i="1"/>
  <c r="G80" i="1"/>
  <c r="G78" i="1"/>
  <c r="G77" i="1"/>
  <c r="G75" i="1"/>
  <c r="G74" i="1"/>
  <c r="E72" i="1"/>
  <c r="F67" i="1"/>
  <c r="E67" i="1"/>
  <c r="G66" i="1"/>
  <c r="F64" i="1"/>
  <c r="E64" i="1"/>
  <c r="G64" i="1" s="1"/>
  <c r="G63" i="1"/>
  <c r="F61" i="1"/>
  <c r="E61" i="1"/>
  <c r="G60" i="1"/>
  <c r="G59" i="1"/>
  <c r="G58" i="1"/>
  <c r="G57" i="1"/>
  <c r="F55" i="1"/>
  <c r="E55" i="1"/>
  <c r="G54" i="1"/>
  <c r="G53" i="1"/>
  <c r="G52" i="1"/>
  <c r="G51" i="1"/>
  <c r="G50" i="1"/>
  <c r="F48" i="1"/>
  <c r="E48" i="1"/>
  <c r="G47" i="1"/>
  <c r="F45" i="1"/>
  <c r="E45" i="1"/>
  <c r="G44" i="1"/>
  <c r="G43" i="1"/>
  <c r="G42" i="1"/>
  <c r="F40" i="1"/>
  <c r="E40" i="1"/>
  <c r="G39" i="1"/>
  <c r="G38" i="1"/>
  <c r="G37" i="1"/>
  <c r="G36" i="1"/>
  <c r="G35" i="1"/>
  <c r="G34" i="1"/>
  <c r="G33" i="1"/>
  <c r="G32" i="1"/>
  <c r="G31" i="1"/>
  <c r="G30" i="1"/>
  <c r="G29" i="1"/>
  <c r="F27" i="1"/>
  <c r="E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45" i="1" l="1"/>
  <c r="G61" i="1"/>
  <c r="G40" i="1"/>
  <c r="F68" i="1"/>
  <c r="G82" i="1"/>
  <c r="E68" i="1"/>
  <c r="G48" i="1"/>
  <c r="G55" i="1"/>
  <c r="G67" i="1"/>
  <c r="F83" i="1"/>
  <c r="G27" i="1"/>
  <c r="C45" i="1"/>
  <c r="B45" i="1"/>
  <c r="F69" i="1" l="1"/>
  <c r="G68" i="1"/>
  <c r="C64" i="1"/>
  <c r="B64" i="1"/>
  <c r="D52" i="1"/>
  <c r="D37" i="1"/>
  <c r="D44" i="1" l="1"/>
  <c r="C82" i="1" l="1"/>
  <c r="B82" i="1"/>
  <c r="D81" i="1"/>
  <c r="D80" i="1"/>
  <c r="D75" i="1"/>
  <c r="D74" i="1"/>
  <c r="B72" i="1"/>
  <c r="C67" i="1"/>
  <c r="B67" i="1"/>
  <c r="D66" i="1"/>
  <c r="D67" i="1" s="1"/>
  <c r="D63" i="1"/>
  <c r="C61" i="1"/>
  <c r="B61" i="1"/>
  <c r="D60" i="1"/>
  <c r="D59" i="1"/>
  <c r="D58" i="1"/>
  <c r="D57" i="1"/>
  <c r="C55" i="1"/>
  <c r="B55" i="1"/>
  <c r="D54" i="1"/>
  <c r="D53" i="1"/>
  <c r="D51" i="1"/>
  <c r="D50" i="1"/>
  <c r="C48" i="1"/>
  <c r="B48" i="1"/>
  <c r="D47" i="1"/>
  <c r="D43" i="1"/>
  <c r="D42" i="1"/>
  <c r="C40" i="1"/>
  <c r="B40" i="1"/>
  <c r="D39" i="1"/>
  <c r="D38" i="1"/>
  <c r="D36" i="1"/>
  <c r="D35" i="1"/>
  <c r="D34" i="1"/>
  <c r="D33" i="1"/>
  <c r="D32" i="1"/>
  <c r="D31" i="1"/>
  <c r="D30" i="1"/>
  <c r="D29" i="1"/>
  <c r="C27" i="1"/>
  <c r="B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68" i="1" l="1"/>
  <c r="D55" i="1"/>
  <c r="D48" i="1"/>
  <c r="C83" i="1"/>
  <c r="B68" i="1"/>
  <c r="D45" i="1"/>
  <c r="D40" i="1"/>
  <c r="D61" i="1"/>
  <c r="D64" i="1"/>
  <c r="D27" i="1"/>
  <c r="D82" i="1"/>
  <c r="C69" i="1" l="1"/>
  <c r="D68" i="1"/>
</calcChain>
</file>

<file path=xl/comments1.xml><?xml version="1.0" encoding="utf-8"?>
<comments xmlns="http://schemas.openxmlformats.org/spreadsheetml/2006/main">
  <authors>
    <author>Brede Gundersen</author>
  </authors>
  <commentList>
    <comment ref="C78" authorId="0" shapeId="0">
      <text>
        <r>
          <rPr>
            <b/>
            <sz val="9"/>
            <color indexed="81"/>
            <rFont val="Tahoma"/>
            <charset val="1"/>
          </rPr>
          <t>Brede Gundersen:</t>
        </r>
        <r>
          <rPr>
            <sz val="9"/>
            <color indexed="81"/>
            <rFont val="Tahoma"/>
            <charset val="1"/>
          </rPr>
          <t xml:space="preserve">
Søkt Sparebankstiftelsen om støtte</t>
        </r>
      </text>
    </comment>
  </commentList>
</comments>
</file>

<file path=xl/sharedStrings.xml><?xml version="1.0" encoding="utf-8"?>
<sst xmlns="http://schemas.openxmlformats.org/spreadsheetml/2006/main" count="95" uniqueCount="85">
  <si>
    <t>RINGERIKE ORIENTERINGSLAG</t>
  </si>
  <si>
    <t>RESULTATREGNSKAP</t>
  </si>
  <si>
    <t>Inntekter</t>
  </si>
  <si>
    <t>Kostnader</t>
  </si>
  <si>
    <t>Netto</t>
  </si>
  <si>
    <t>ADMINISTRASJON</t>
  </si>
  <si>
    <t>Medl. kont.</t>
  </si>
  <si>
    <t>Administrasjon</t>
  </si>
  <si>
    <t>Renteinntekter/bankgebyr</t>
  </si>
  <si>
    <t>Norsk Tipping - grasrotandelen</t>
  </si>
  <si>
    <t>Møteutgifter</t>
  </si>
  <si>
    <t>Annonsering</t>
  </si>
  <si>
    <t>Klubblokaler</t>
  </si>
  <si>
    <t>Materiell og utstyr</t>
  </si>
  <si>
    <t>Diverse</t>
  </si>
  <si>
    <t>Gaver</t>
  </si>
  <si>
    <t>Moms-kompensasjon</t>
  </si>
  <si>
    <t>Kulturmidler Hole</t>
  </si>
  <si>
    <t>Kulturmidler Ringerike</t>
  </si>
  <si>
    <t>KD midler / LAM</t>
  </si>
  <si>
    <t>Sum administrasjon</t>
  </si>
  <si>
    <t>TRENING / KONKURRANSER</t>
  </si>
  <si>
    <t>Stafetter</t>
  </si>
  <si>
    <t>NM/Hovedløp, inkl. reiseutgifter</t>
  </si>
  <si>
    <t>Klubbtur Sarpsborg - Norwegian Spring</t>
  </si>
  <si>
    <t>Klubbtur Nord-Jysk</t>
  </si>
  <si>
    <t>Andre samlinger/ leirer</t>
  </si>
  <si>
    <t>Sum trening / konkurranser</t>
  </si>
  <si>
    <t>REKRUTTERING</t>
  </si>
  <si>
    <t>O troll, rekrutter Finn Fram mm</t>
  </si>
  <si>
    <t>Sum rekruttering</t>
  </si>
  <si>
    <t>TUR-ORIENTERING</t>
  </si>
  <si>
    <t>Tur-orientering</t>
  </si>
  <si>
    <t>Sum tur-orientering</t>
  </si>
  <si>
    <t>ARRANGEMENT</t>
  </si>
  <si>
    <t>Sum arrangement</t>
  </si>
  <si>
    <t>Ribbemarsjen</t>
  </si>
  <si>
    <t>Grenaderløpet</t>
  </si>
  <si>
    <t>Ringeriksmaraton</t>
  </si>
  <si>
    <t>Eggemomila</t>
  </si>
  <si>
    <t>INFO</t>
  </si>
  <si>
    <t>Web-sider</t>
  </si>
  <si>
    <t>Sum info</t>
  </si>
  <si>
    <t>UNGDOM</t>
  </si>
  <si>
    <t>Ungdomsutvalget</t>
  </si>
  <si>
    <t>Sum ungdom</t>
  </si>
  <si>
    <t>Overskudd/underskudd eksklusiv drift kart overført til egenkapital</t>
  </si>
  <si>
    <t>Kartsalg eksternt</t>
  </si>
  <si>
    <t>Kartsalg til egne løp (internsalg)</t>
  </si>
  <si>
    <t>SUM overskudd / underskudd(-) på kartdrift</t>
  </si>
  <si>
    <t>Trening/diverse</t>
  </si>
  <si>
    <t>VO midler/kompetanse</t>
  </si>
  <si>
    <t>KM overnatting</t>
  </si>
  <si>
    <t>Damtjern/Løvlia</t>
  </si>
  <si>
    <t>Kurs</t>
  </si>
  <si>
    <t>Ringerikskraft samarb. avtale</t>
  </si>
  <si>
    <t>Aktivitetsmidler</t>
  </si>
  <si>
    <t>Startkontingent/egenandeler</t>
  </si>
  <si>
    <t>10 O- mila</t>
  </si>
  <si>
    <t>Årsavslutning</t>
  </si>
  <si>
    <t>DUGNAD</t>
  </si>
  <si>
    <t>Sum  dugnad</t>
  </si>
  <si>
    <t>DRIFT:</t>
  </si>
  <si>
    <t>SUM overskudd/underskudd ekskl.kartdrift</t>
  </si>
  <si>
    <t>KART:</t>
  </si>
  <si>
    <t>Overskudd/underskudd(-)  kart overført til kartfond</t>
  </si>
  <si>
    <t>Synfaringsmateriell/ Programvare kart</t>
  </si>
  <si>
    <t>Drakt/brikke-salg/kjøp</t>
  </si>
  <si>
    <t>Sponsorstøtte-Sparebank1 -Ringerike</t>
  </si>
  <si>
    <t>Rekrutteringspakke</t>
  </si>
  <si>
    <t>O-festivalen</t>
  </si>
  <si>
    <t>Annet rekruttering</t>
  </si>
  <si>
    <t>Jukola</t>
  </si>
  <si>
    <t xml:space="preserve">Regnskap pr. </t>
  </si>
  <si>
    <t>Budsjett 2017</t>
  </si>
  <si>
    <t>Ringerikskarusell</t>
  </si>
  <si>
    <t>Sprint KM</t>
  </si>
  <si>
    <t>Ringeriksløpet 2017</t>
  </si>
  <si>
    <t>Night Hawk</t>
  </si>
  <si>
    <t>Klubbmesterskap</t>
  </si>
  <si>
    <t>kart til Night Hawk-salg og trykk</t>
  </si>
  <si>
    <t>Hvalsmoen Sprint KM-2017</t>
  </si>
  <si>
    <t>Skolekart/nærkart</t>
  </si>
  <si>
    <t>Ajourføring av eksisterende kart</t>
  </si>
  <si>
    <t>Regnskap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</si>
</sst>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kr&quot;\ * #,##0.00_ ;_ &quot;kr&quot;\ * \-#,##0.00_ ;_ &quot;kr&quot;\ * &quot;-&quot;??_ ;_ @_ "/>
    <numFmt numFmtId="164" formatCode="0.00_);[Red]\(0.00\)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6"/>
      <name val="Comic Sans MS"/>
      <family val="4"/>
    </font>
    <font>
      <b/>
      <sz val="11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8"/>
      <color indexed="10"/>
      <name val="Comic Sans MS"/>
      <family val="4"/>
    </font>
    <font>
      <b/>
      <sz val="9"/>
      <name val="Comic Sans MS"/>
      <family val="4"/>
    </font>
    <font>
      <sz val="8"/>
      <color theme="1"/>
      <name val="Comic Sans MS"/>
      <family val="4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6" fillId="0" borderId="0" xfId="0" quotePrefix="1" applyFont="1" applyFill="1" applyBorder="1" applyAlignment="1">
      <alignment horizontal="left" wrapText="1"/>
    </xf>
    <xf numFmtId="40" fontId="6" fillId="0" borderId="0" xfId="0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164" fontId="5" fillId="4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40" fontId="5" fillId="4" borderId="1" xfId="0" applyNumberFormat="1" applyFont="1" applyFill="1" applyBorder="1"/>
    <xf numFmtId="40" fontId="5" fillId="0" borderId="1" xfId="0" applyNumberFormat="1" applyFont="1" applyFill="1" applyBorder="1"/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6" fillId="3" borderId="1" xfId="0" applyFont="1" applyFill="1" applyBorder="1"/>
    <xf numFmtId="40" fontId="6" fillId="3" borderId="1" xfId="0" applyNumberFormat="1" applyFont="1" applyFill="1" applyBorder="1"/>
    <xf numFmtId="0" fontId="6" fillId="2" borderId="1" xfId="0" applyFont="1" applyFill="1" applyBorder="1"/>
    <xf numFmtId="0" fontId="5" fillId="6" borderId="1" xfId="0" applyFont="1" applyFill="1" applyBorder="1"/>
    <xf numFmtId="11" fontId="5" fillId="0" borderId="1" xfId="0" applyNumberFormat="1" applyFont="1" applyFill="1" applyBorder="1"/>
    <xf numFmtId="40" fontId="6" fillId="4" borderId="1" xfId="0" applyNumberFormat="1" applyFont="1" applyFill="1" applyBorder="1"/>
    <xf numFmtId="40" fontId="7" fillId="3" borderId="1" xfId="0" applyNumberFormat="1" applyFont="1" applyFill="1" applyBorder="1"/>
    <xf numFmtId="0" fontId="6" fillId="5" borderId="1" xfId="0" applyFont="1" applyFill="1" applyBorder="1" applyAlignment="1">
      <alignment wrapText="1"/>
    </xf>
    <xf numFmtId="40" fontId="6" fillId="5" borderId="1" xfId="0" applyNumberFormat="1" applyFont="1" applyFill="1" applyBorder="1"/>
    <xf numFmtId="0" fontId="6" fillId="0" borderId="1" xfId="0" quotePrefix="1" applyFont="1" applyFill="1" applyBorder="1" applyAlignment="1">
      <alignment horizontal="left" wrapText="1"/>
    </xf>
    <xf numFmtId="40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Border="1"/>
    <xf numFmtId="40" fontId="6" fillId="0" borderId="2" xfId="0" applyNumberFormat="1" applyFont="1" applyFill="1" applyBorder="1"/>
    <xf numFmtId="164" fontId="5" fillId="0" borderId="2" xfId="0" applyNumberFormat="1" applyFont="1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40" fontId="5" fillId="9" borderId="1" xfId="0" applyNumberFormat="1" applyFont="1" applyFill="1" applyBorder="1"/>
    <xf numFmtId="4" fontId="9" fillId="7" borderId="1" xfId="0" applyNumberFormat="1" applyFont="1" applyFill="1" applyBorder="1"/>
    <xf numFmtId="165" fontId="0" fillId="0" borderId="0" xfId="0" applyNumberFormat="1" applyBorder="1"/>
    <xf numFmtId="165" fontId="0" fillId="0" borderId="0" xfId="0" applyNumberFormat="1"/>
    <xf numFmtId="164" fontId="5" fillId="9" borderId="1" xfId="0" applyNumberFormat="1" applyFont="1" applyFill="1" applyBorder="1"/>
    <xf numFmtId="4" fontId="9" fillId="9" borderId="1" xfId="0" applyNumberFormat="1" applyFont="1" applyFill="1" applyBorder="1"/>
    <xf numFmtId="0" fontId="9" fillId="0" borderId="1" xfId="0" applyFont="1" applyBorder="1"/>
    <xf numFmtId="0" fontId="10" fillId="9" borderId="1" xfId="0" applyFont="1" applyFill="1" applyBorder="1"/>
    <xf numFmtId="2" fontId="10" fillId="9" borderId="1" xfId="0" applyNumberFormat="1" applyFont="1" applyFill="1" applyBorder="1"/>
    <xf numFmtId="44" fontId="3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1"/>
  <sheetViews>
    <sheetView tabSelected="1" zoomScaleNormal="100" workbookViewId="0">
      <selection activeCell="E10" sqref="E10"/>
    </sheetView>
  </sheetViews>
  <sheetFormatPr baseColWidth="10" defaultRowHeight="15" x14ac:dyDescent="0.25"/>
  <cols>
    <col min="1" max="1" width="25" customWidth="1"/>
    <col min="2" max="2" width="10.7109375" style="29" customWidth="1"/>
    <col min="3" max="3" width="11.42578125" customWidth="1"/>
    <col min="4" max="4" width="11.28515625" customWidth="1"/>
  </cols>
  <sheetData>
    <row r="1" spans="1:7" ht="24.75" x14ac:dyDescent="0.5">
      <c r="A1" s="1" t="s">
        <v>0</v>
      </c>
    </row>
    <row r="2" spans="1:7" x14ac:dyDescent="0.25">
      <c r="A2" t="s">
        <v>73</v>
      </c>
    </row>
    <row r="3" spans="1:7" ht="19.5" x14ac:dyDescent="0.4">
      <c r="A3" s="28" t="s">
        <v>1</v>
      </c>
      <c r="B3" s="43" t="s">
        <v>74</v>
      </c>
      <c r="C3" s="43"/>
      <c r="D3" s="43"/>
      <c r="E3" s="43" t="s">
        <v>84</v>
      </c>
      <c r="F3" s="43"/>
      <c r="G3" s="43"/>
    </row>
    <row r="4" spans="1:7" ht="18" x14ac:dyDescent="0.35">
      <c r="A4" s="33" t="s">
        <v>62</v>
      </c>
      <c r="B4" s="6" t="s">
        <v>2</v>
      </c>
      <c r="C4" s="6" t="s">
        <v>3</v>
      </c>
      <c r="D4" s="6" t="s">
        <v>4</v>
      </c>
      <c r="E4" s="6" t="s">
        <v>2</v>
      </c>
      <c r="F4" s="6" t="s">
        <v>3</v>
      </c>
      <c r="G4" s="6" t="s">
        <v>4</v>
      </c>
    </row>
    <row r="5" spans="1:7" ht="16.5" x14ac:dyDescent="0.35">
      <c r="A5" s="7" t="s">
        <v>5</v>
      </c>
      <c r="B5" s="8"/>
      <c r="C5" s="8"/>
      <c r="D5" s="9"/>
      <c r="E5" s="38"/>
      <c r="F5" s="38"/>
      <c r="G5" s="9"/>
    </row>
    <row r="6" spans="1:7" x14ac:dyDescent="0.25">
      <c r="A6" s="10" t="s">
        <v>6</v>
      </c>
      <c r="B6" s="11">
        <v>55000</v>
      </c>
      <c r="C6" s="11">
        <v>7000</v>
      </c>
      <c r="D6" s="12">
        <f>+B6-C6</f>
        <v>48000</v>
      </c>
      <c r="E6" s="34"/>
      <c r="F6" s="34"/>
      <c r="G6" s="12">
        <f>E6-F6</f>
        <v>0</v>
      </c>
    </row>
    <row r="7" spans="1:7" x14ac:dyDescent="0.25">
      <c r="A7" s="10" t="s">
        <v>7</v>
      </c>
      <c r="B7" s="11"/>
      <c r="C7" s="11">
        <v>5000</v>
      </c>
      <c r="D7" s="12">
        <f>B7-C7</f>
        <v>-5000</v>
      </c>
      <c r="E7" s="34"/>
      <c r="F7" s="34"/>
      <c r="G7" s="12">
        <f t="shared" ref="G7:G22" si="0">E7-F7</f>
        <v>0</v>
      </c>
    </row>
    <row r="8" spans="1:7" x14ac:dyDescent="0.25">
      <c r="A8" s="10" t="s">
        <v>8</v>
      </c>
      <c r="B8" s="11">
        <v>5000</v>
      </c>
      <c r="C8" s="11">
        <v>1000</v>
      </c>
      <c r="D8" s="12">
        <f>B8-C8</f>
        <v>4000</v>
      </c>
      <c r="E8" s="34"/>
      <c r="F8" s="34"/>
      <c r="G8" s="12">
        <f t="shared" si="0"/>
        <v>0</v>
      </c>
    </row>
    <row r="9" spans="1:7" x14ac:dyDescent="0.25">
      <c r="A9" s="10" t="s">
        <v>9</v>
      </c>
      <c r="B9" s="11">
        <v>2000</v>
      </c>
      <c r="C9" s="11"/>
      <c r="D9" s="12">
        <f>B9-C9</f>
        <v>2000</v>
      </c>
      <c r="E9" s="34"/>
      <c r="F9" s="34"/>
      <c r="G9" s="12">
        <f t="shared" si="0"/>
        <v>0</v>
      </c>
    </row>
    <row r="10" spans="1:7" x14ac:dyDescent="0.25">
      <c r="A10" s="10" t="s">
        <v>10</v>
      </c>
      <c r="B10" s="11"/>
      <c r="C10" s="11">
        <v>2000</v>
      </c>
      <c r="D10" s="12">
        <f>B10-C10</f>
        <v>-2000</v>
      </c>
      <c r="E10" s="34"/>
      <c r="F10" s="34"/>
      <c r="G10" s="12">
        <f t="shared" si="0"/>
        <v>0</v>
      </c>
    </row>
    <row r="11" spans="1:7" x14ac:dyDescent="0.25">
      <c r="A11" s="10" t="s">
        <v>11</v>
      </c>
      <c r="B11" s="11"/>
      <c r="C11" s="11">
        <v>15000</v>
      </c>
      <c r="D11" s="12">
        <f>+B11-C11</f>
        <v>-15000</v>
      </c>
      <c r="E11" s="34"/>
      <c r="F11" s="34"/>
      <c r="G11" s="12">
        <f t="shared" si="0"/>
        <v>0</v>
      </c>
    </row>
    <row r="12" spans="1:7" x14ac:dyDescent="0.25">
      <c r="A12" s="10" t="s">
        <v>12</v>
      </c>
      <c r="B12" s="34"/>
      <c r="C12" s="11">
        <v>7000</v>
      </c>
      <c r="D12" s="12">
        <f>+B12-C12</f>
        <v>-7000</v>
      </c>
      <c r="E12" s="34"/>
      <c r="F12" s="34"/>
      <c r="G12" s="12">
        <f t="shared" si="0"/>
        <v>0</v>
      </c>
    </row>
    <row r="13" spans="1:7" x14ac:dyDescent="0.25">
      <c r="A13" s="10" t="s">
        <v>13</v>
      </c>
      <c r="B13" s="34">
        <v>5000</v>
      </c>
      <c r="C13" s="34">
        <v>85000</v>
      </c>
      <c r="D13" s="12">
        <f t="shared" ref="D13:D22" si="1">B13-C13</f>
        <v>-80000</v>
      </c>
      <c r="E13" s="34"/>
      <c r="F13" s="34"/>
      <c r="G13" s="12">
        <f t="shared" si="0"/>
        <v>0</v>
      </c>
    </row>
    <row r="14" spans="1:7" ht="15" customHeight="1" x14ac:dyDescent="0.25">
      <c r="A14" s="10" t="s">
        <v>67</v>
      </c>
      <c r="B14" s="11">
        <v>20000</v>
      </c>
      <c r="C14" s="34">
        <v>40000</v>
      </c>
      <c r="D14" s="12">
        <f t="shared" si="1"/>
        <v>-20000</v>
      </c>
      <c r="E14" s="34"/>
      <c r="F14" s="34"/>
      <c r="G14" s="12">
        <f t="shared" si="0"/>
        <v>0</v>
      </c>
    </row>
    <row r="15" spans="1:7" ht="15" customHeight="1" x14ac:dyDescent="0.25">
      <c r="A15" s="13" t="s">
        <v>14</v>
      </c>
      <c r="B15" s="34"/>
      <c r="C15" s="11">
        <v>5000</v>
      </c>
      <c r="D15" s="12">
        <f t="shared" si="1"/>
        <v>-5000</v>
      </c>
      <c r="E15" s="34"/>
      <c r="F15" s="34"/>
      <c r="G15" s="12">
        <f t="shared" si="0"/>
        <v>0</v>
      </c>
    </row>
    <row r="16" spans="1:7" ht="15" customHeight="1" x14ac:dyDescent="0.25">
      <c r="A16" s="15" t="s">
        <v>54</v>
      </c>
      <c r="B16" s="11"/>
      <c r="C16" s="11">
        <v>2000</v>
      </c>
      <c r="D16" s="12">
        <f t="shared" si="1"/>
        <v>-2000</v>
      </c>
      <c r="E16" s="34"/>
      <c r="F16" s="34"/>
      <c r="G16" s="12">
        <f t="shared" si="0"/>
        <v>0</v>
      </c>
    </row>
    <row r="17" spans="1:7" ht="15" customHeight="1" x14ac:dyDescent="0.25">
      <c r="A17" s="10" t="s">
        <v>15</v>
      </c>
      <c r="B17" s="11"/>
      <c r="C17" s="11">
        <v>2000</v>
      </c>
      <c r="D17" s="12">
        <f t="shared" si="1"/>
        <v>-2000</v>
      </c>
      <c r="E17" s="34"/>
      <c r="F17" s="34"/>
      <c r="G17" s="12">
        <f t="shared" si="0"/>
        <v>0</v>
      </c>
    </row>
    <row r="18" spans="1:7" ht="14.45" customHeight="1" x14ac:dyDescent="0.25">
      <c r="A18" s="10" t="s">
        <v>59</v>
      </c>
      <c r="B18" s="11"/>
      <c r="C18" s="11">
        <v>5000</v>
      </c>
      <c r="D18" s="12">
        <f t="shared" si="1"/>
        <v>-5000</v>
      </c>
      <c r="E18" s="34"/>
      <c r="F18" s="34"/>
      <c r="G18" s="12">
        <f t="shared" si="0"/>
        <v>0</v>
      </c>
    </row>
    <row r="19" spans="1:7" x14ac:dyDescent="0.25">
      <c r="A19" s="10" t="s">
        <v>16</v>
      </c>
      <c r="B19" s="34">
        <v>50000</v>
      </c>
      <c r="C19" s="11">
        <v>0</v>
      </c>
      <c r="D19" s="12">
        <f t="shared" si="1"/>
        <v>50000</v>
      </c>
      <c r="E19" s="34"/>
      <c r="F19" s="34"/>
      <c r="G19" s="12">
        <f t="shared" si="0"/>
        <v>0</v>
      </c>
    </row>
    <row r="20" spans="1:7" x14ac:dyDescent="0.25">
      <c r="A20" s="14" t="s">
        <v>17</v>
      </c>
      <c r="B20" s="34">
        <v>5000</v>
      </c>
      <c r="C20" s="11">
        <v>0</v>
      </c>
      <c r="D20" s="12">
        <f t="shared" si="1"/>
        <v>5000</v>
      </c>
      <c r="E20" s="34"/>
      <c r="F20" s="34"/>
      <c r="G20" s="12">
        <f t="shared" si="0"/>
        <v>0</v>
      </c>
    </row>
    <row r="21" spans="1:7" x14ac:dyDescent="0.25">
      <c r="A21" s="14" t="s">
        <v>18</v>
      </c>
      <c r="B21" s="34">
        <v>10000</v>
      </c>
      <c r="C21" s="11">
        <v>0</v>
      </c>
      <c r="D21" s="12">
        <f t="shared" si="1"/>
        <v>10000</v>
      </c>
      <c r="E21" s="34"/>
      <c r="F21" s="34"/>
      <c r="G21" s="12">
        <f t="shared" si="0"/>
        <v>0</v>
      </c>
    </row>
    <row r="22" spans="1:7" x14ac:dyDescent="0.25">
      <c r="A22" s="14" t="s">
        <v>55</v>
      </c>
      <c r="B22" s="34">
        <v>0</v>
      </c>
      <c r="C22" s="11">
        <v>0</v>
      </c>
      <c r="D22" s="12">
        <f t="shared" si="1"/>
        <v>0</v>
      </c>
      <c r="E22" s="34"/>
      <c r="F22" s="34"/>
      <c r="G22" s="12">
        <f t="shared" si="0"/>
        <v>0</v>
      </c>
    </row>
    <row r="23" spans="1:7" x14ac:dyDescent="0.25">
      <c r="A23" s="15" t="s">
        <v>68</v>
      </c>
      <c r="B23" s="34">
        <v>27000</v>
      </c>
      <c r="C23" s="11">
        <v>0</v>
      </c>
      <c r="D23" s="12">
        <f>B23-C23</f>
        <v>27000</v>
      </c>
      <c r="E23" s="34"/>
      <c r="F23" s="34"/>
      <c r="G23" s="12">
        <f>E23-F23</f>
        <v>0</v>
      </c>
    </row>
    <row r="24" spans="1:7" x14ac:dyDescent="0.25">
      <c r="A24" s="14" t="s">
        <v>56</v>
      </c>
      <c r="B24" s="34">
        <v>0</v>
      </c>
      <c r="C24" s="11">
        <v>0</v>
      </c>
      <c r="D24" s="12">
        <f t="shared" ref="D24" si="2">B24-C24</f>
        <v>0</v>
      </c>
      <c r="E24" s="34"/>
      <c r="F24" s="34"/>
      <c r="G24" s="12">
        <f t="shared" ref="G24:G26" si="3">E24-F24</f>
        <v>0</v>
      </c>
    </row>
    <row r="25" spans="1:7" x14ac:dyDescent="0.25">
      <c r="A25" s="13" t="s">
        <v>19</v>
      </c>
      <c r="B25" s="34">
        <v>25000</v>
      </c>
      <c r="C25" s="11">
        <v>0</v>
      </c>
      <c r="D25" s="12">
        <f>+B25</f>
        <v>25000</v>
      </c>
      <c r="E25" s="34"/>
      <c r="F25" s="34"/>
      <c r="G25" s="12">
        <f t="shared" si="3"/>
        <v>0</v>
      </c>
    </row>
    <row r="26" spans="1:7" x14ac:dyDescent="0.25">
      <c r="A26" s="15" t="s">
        <v>51</v>
      </c>
      <c r="B26" s="11">
        <v>10000</v>
      </c>
      <c r="C26" s="11">
        <v>0</v>
      </c>
      <c r="D26" s="12">
        <f>B26-C26</f>
        <v>10000</v>
      </c>
      <c r="E26" s="34"/>
      <c r="F26" s="34"/>
      <c r="G26" s="12">
        <f t="shared" si="3"/>
        <v>0</v>
      </c>
    </row>
    <row r="27" spans="1:7" ht="15.75" x14ac:dyDescent="0.3">
      <c r="A27" s="16" t="s">
        <v>20</v>
      </c>
      <c r="B27" s="17">
        <f>SUM(B6:B26)</f>
        <v>214000</v>
      </c>
      <c r="C27" s="17">
        <f>SUM(C6:C26)</f>
        <v>176000</v>
      </c>
      <c r="D27" s="17">
        <f>B27-C27</f>
        <v>38000</v>
      </c>
      <c r="E27" s="17">
        <f>SUM(E6:E26)</f>
        <v>0</v>
      </c>
      <c r="F27" s="17">
        <f>SUM(F6:F26)</f>
        <v>0</v>
      </c>
      <c r="G27" s="17">
        <f>E27-F27</f>
        <v>0</v>
      </c>
    </row>
    <row r="28" spans="1:7" ht="15.75" x14ac:dyDescent="0.3">
      <c r="A28" s="18" t="s">
        <v>21</v>
      </c>
      <c r="B28" s="11"/>
      <c r="C28" s="11"/>
      <c r="D28" s="12"/>
      <c r="E28" s="34"/>
      <c r="F28" s="34"/>
      <c r="G28" s="12"/>
    </row>
    <row r="29" spans="1:7" ht="15" customHeight="1" x14ac:dyDescent="0.25">
      <c r="A29" s="10" t="s">
        <v>57</v>
      </c>
      <c r="B29" s="11">
        <v>50000</v>
      </c>
      <c r="C29" s="11">
        <v>150000</v>
      </c>
      <c r="D29" s="12">
        <f>+B29-C29</f>
        <v>-100000</v>
      </c>
      <c r="E29" s="34"/>
      <c r="F29" s="34"/>
      <c r="G29" s="12">
        <f t="shared" ref="G29:G33" si="4">E29-F29</f>
        <v>0</v>
      </c>
    </row>
    <row r="30" spans="1:7" x14ac:dyDescent="0.25">
      <c r="A30" s="10" t="s">
        <v>22</v>
      </c>
      <c r="B30" s="11"/>
      <c r="C30" s="11">
        <v>10000</v>
      </c>
      <c r="D30" s="12">
        <f t="shared" ref="D30" si="5">B30-C30</f>
        <v>-10000</v>
      </c>
      <c r="E30" s="34"/>
      <c r="F30" s="34"/>
      <c r="G30" s="12">
        <f t="shared" si="4"/>
        <v>0</v>
      </c>
    </row>
    <row r="31" spans="1:7" x14ac:dyDescent="0.25">
      <c r="A31" s="10" t="s">
        <v>72</v>
      </c>
      <c r="B31" s="11">
        <v>10000</v>
      </c>
      <c r="C31" s="11">
        <v>15000</v>
      </c>
      <c r="D31" s="12">
        <f>B31-C31</f>
        <v>-5000</v>
      </c>
      <c r="E31" s="34"/>
      <c r="F31" s="34"/>
      <c r="G31" s="12">
        <f t="shared" si="4"/>
        <v>0</v>
      </c>
    </row>
    <row r="32" spans="1:7" x14ac:dyDescent="0.25">
      <c r="A32" s="10" t="s">
        <v>58</v>
      </c>
      <c r="B32" s="11">
        <v>15000</v>
      </c>
      <c r="C32" s="11">
        <v>60000</v>
      </c>
      <c r="D32" s="12">
        <f>B32-C32</f>
        <v>-45000</v>
      </c>
      <c r="E32" s="34"/>
      <c r="F32" s="34"/>
      <c r="G32" s="12">
        <f t="shared" si="4"/>
        <v>0</v>
      </c>
    </row>
    <row r="33" spans="1:7" x14ac:dyDescent="0.25">
      <c r="A33" s="10" t="s">
        <v>23</v>
      </c>
      <c r="B33" s="11">
        <v>5000</v>
      </c>
      <c r="C33" s="11">
        <v>20000</v>
      </c>
      <c r="D33" s="12">
        <f t="shared" ref="D33" si="6">B33-C33</f>
        <v>-15000</v>
      </c>
      <c r="E33" s="34"/>
      <c r="F33" s="34"/>
      <c r="G33" s="12">
        <f t="shared" si="4"/>
        <v>0</v>
      </c>
    </row>
    <row r="34" spans="1:7" x14ac:dyDescent="0.25">
      <c r="A34" s="10" t="s">
        <v>52</v>
      </c>
      <c r="B34" s="11"/>
      <c r="C34" s="11">
        <v>5000</v>
      </c>
      <c r="D34" s="12">
        <f>B34-C34</f>
        <v>-5000</v>
      </c>
      <c r="E34" s="34"/>
      <c r="F34" s="34"/>
      <c r="G34" s="12">
        <f>+E34-F34</f>
        <v>0</v>
      </c>
    </row>
    <row r="35" spans="1:7" x14ac:dyDescent="0.25">
      <c r="A35" s="10" t="s">
        <v>24</v>
      </c>
      <c r="B35" s="11">
        <v>20000</v>
      </c>
      <c r="C35" s="11">
        <v>35000</v>
      </c>
      <c r="D35" s="12">
        <f t="shared" ref="D35:D37" si="7">B35-C35</f>
        <v>-15000</v>
      </c>
      <c r="E35" s="34"/>
      <c r="F35" s="34"/>
      <c r="G35" s="12">
        <f t="shared" ref="G35:G39" si="8">E35-F35</f>
        <v>0</v>
      </c>
    </row>
    <row r="36" spans="1:7" x14ac:dyDescent="0.25">
      <c r="A36" s="10" t="s">
        <v>25</v>
      </c>
      <c r="B36" s="34">
        <v>12000</v>
      </c>
      <c r="C36" s="34">
        <v>20000</v>
      </c>
      <c r="D36" s="12">
        <f t="shared" si="7"/>
        <v>-8000</v>
      </c>
      <c r="E36" s="34"/>
      <c r="F36" s="34"/>
      <c r="G36" s="12">
        <f t="shared" si="8"/>
        <v>0</v>
      </c>
    </row>
    <row r="37" spans="1:7" x14ac:dyDescent="0.25">
      <c r="A37" s="10" t="s">
        <v>70</v>
      </c>
      <c r="B37" s="34">
        <v>10000</v>
      </c>
      <c r="C37" s="34">
        <v>20000</v>
      </c>
      <c r="D37" s="12">
        <f t="shared" si="7"/>
        <v>-10000</v>
      </c>
      <c r="E37" s="34"/>
      <c r="F37" s="34"/>
      <c r="G37" s="12">
        <f t="shared" si="8"/>
        <v>0</v>
      </c>
    </row>
    <row r="38" spans="1:7" ht="15" customHeight="1" x14ac:dyDescent="0.25">
      <c r="A38" s="10" t="s">
        <v>26</v>
      </c>
      <c r="B38" s="34">
        <v>10000</v>
      </c>
      <c r="C38" s="34">
        <v>20000</v>
      </c>
      <c r="D38" s="12">
        <f t="shared" ref="D38" si="9">B38-C38</f>
        <v>-10000</v>
      </c>
      <c r="E38" s="34"/>
      <c r="F38" s="34"/>
      <c r="G38" s="12">
        <f t="shared" si="8"/>
        <v>0</v>
      </c>
    </row>
    <row r="39" spans="1:7" x14ac:dyDescent="0.25">
      <c r="A39" s="10" t="s">
        <v>50</v>
      </c>
      <c r="B39" s="34"/>
      <c r="C39" s="34">
        <v>20000</v>
      </c>
      <c r="D39" s="12">
        <f>+B39-C39</f>
        <v>-20000</v>
      </c>
      <c r="E39" s="34"/>
      <c r="F39" s="34"/>
      <c r="G39" s="12">
        <f t="shared" si="8"/>
        <v>0</v>
      </c>
    </row>
    <row r="40" spans="1:7" ht="15.75" x14ac:dyDescent="0.3">
      <c r="A40" s="16" t="s">
        <v>27</v>
      </c>
      <c r="B40" s="17">
        <f>SUM(B29:B39)</f>
        <v>132000</v>
      </c>
      <c r="C40" s="17">
        <f>SUM(C29:C39)</f>
        <v>375000</v>
      </c>
      <c r="D40" s="17">
        <f>B40-C40</f>
        <v>-243000</v>
      </c>
      <c r="E40" s="17">
        <f>SUM(E29:E39)</f>
        <v>0</v>
      </c>
      <c r="F40" s="17">
        <f>SUM(F29:F39)</f>
        <v>0</v>
      </c>
      <c r="G40" s="17">
        <f>E40-F40</f>
        <v>0</v>
      </c>
    </row>
    <row r="41" spans="1:7" ht="15.75" x14ac:dyDescent="0.3">
      <c r="A41" s="18" t="s">
        <v>28</v>
      </c>
      <c r="B41" s="11"/>
      <c r="C41" s="11"/>
      <c r="D41" s="12"/>
      <c r="E41" s="34"/>
      <c r="F41" s="34"/>
      <c r="G41" s="12"/>
    </row>
    <row r="42" spans="1:7" ht="15" customHeight="1" x14ac:dyDescent="0.25">
      <c r="A42" s="19" t="s">
        <v>71</v>
      </c>
      <c r="B42" s="11"/>
      <c r="C42" s="11">
        <v>15000</v>
      </c>
      <c r="D42" s="12">
        <f>+B42-C42</f>
        <v>-15000</v>
      </c>
      <c r="E42" s="34"/>
      <c r="F42" s="34"/>
      <c r="G42" s="12">
        <f>E42-F42</f>
        <v>0</v>
      </c>
    </row>
    <row r="43" spans="1:7" ht="15" customHeight="1" x14ac:dyDescent="0.25">
      <c r="A43" s="10" t="s">
        <v>29</v>
      </c>
      <c r="B43" s="11"/>
      <c r="C43" s="11">
        <v>5000</v>
      </c>
      <c r="D43" s="12">
        <f>B43-C43</f>
        <v>-5000</v>
      </c>
      <c r="E43" s="34"/>
      <c r="F43" s="34"/>
      <c r="G43" s="12">
        <f>E43-F43</f>
        <v>0</v>
      </c>
    </row>
    <row r="44" spans="1:7" ht="15" customHeight="1" x14ac:dyDescent="0.25">
      <c r="A44" s="40" t="s">
        <v>69</v>
      </c>
      <c r="B44" s="11"/>
      <c r="C44" s="34">
        <v>10000</v>
      </c>
      <c r="D44" s="12">
        <f>B44-C44</f>
        <v>-10000</v>
      </c>
      <c r="E44" s="34"/>
      <c r="F44" s="34"/>
      <c r="G44" s="12">
        <f>E44-F44</f>
        <v>0</v>
      </c>
    </row>
    <row r="45" spans="1:7" ht="15.75" x14ac:dyDescent="0.3">
      <c r="A45" s="16" t="s">
        <v>30</v>
      </c>
      <c r="B45" s="17">
        <f>SUM(B42:B44)</f>
        <v>0</v>
      </c>
      <c r="C45" s="17">
        <f>SUM(C42:C44)</f>
        <v>30000</v>
      </c>
      <c r="D45" s="17">
        <f>+B45-C45</f>
        <v>-30000</v>
      </c>
      <c r="E45" s="17">
        <f>SUM(E42:E44)</f>
        <v>0</v>
      </c>
      <c r="F45" s="17">
        <f>SUM(F42:F44)</f>
        <v>0</v>
      </c>
      <c r="G45" s="17">
        <f>+E45-F45</f>
        <v>0</v>
      </c>
    </row>
    <row r="46" spans="1:7" ht="15.75" x14ac:dyDescent="0.3">
      <c r="A46" s="18" t="s">
        <v>31</v>
      </c>
      <c r="B46" s="11"/>
      <c r="C46" s="11"/>
      <c r="D46" s="12"/>
      <c r="E46" s="34"/>
      <c r="F46" s="34"/>
      <c r="G46" s="12"/>
    </row>
    <row r="47" spans="1:7" x14ac:dyDescent="0.25">
      <c r="A47" s="10" t="s">
        <v>32</v>
      </c>
      <c r="B47" s="35">
        <v>35000</v>
      </c>
      <c r="C47" s="11">
        <v>25000</v>
      </c>
      <c r="D47" s="12">
        <f>B47-C47</f>
        <v>10000</v>
      </c>
      <c r="E47" s="34"/>
      <c r="F47" s="34"/>
      <c r="G47" s="12">
        <f>E47-F47</f>
        <v>0</v>
      </c>
    </row>
    <row r="48" spans="1:7" ht="15.75" x14ac:dyDescent="0.3">
      <c r="A48" s="16" t="s">
        <v>33</v>
      </c>
      <c r="B48" s="17">
        <f>SUM(B47:B47)</f>
        <v>35000</v>
      </c>
      <c r="C48" s="17">
        <f>SUM(C47:C47)</f>
        <v>25000</v>
      </c>
      <c r="D48" s="17">
        <f>B48-C48</f>
        <v>10000</v>
      </c>
      <c r="E48" s="17">
        <f>SUM(E47:E47)</f>
        <v>0</v>
      </c>
      <c r="F48" s="17">
        <f>SUM(F47:F47)</f>
        <v>0</v>
      </c>
      <c r="G48" s="17">
        <f>E48-F48</f>
        <v>0</v>
      </c>
    </row>
    <row r="49" spans="1:7" ht="15.75" x14ac:dyDescent="0.3">
      <c r="A49" s="18" t="s">
        <v>34</v>
      </c>
      <c r="B49" s="11"/>
      <c r="C49" s="11"/>
      <c r="D49" s="12"/>
      <c r="E49" s="34"/>
      <c r="F49" s="34"/>
      <c r="G49" s="12"/>
    </row>
    <row r="50" spans="1:7" x14ac:dyDescent="0.25">
      <c r="A50" s="10" t="s">
        <v>75</v>
      </c>
      <c r="B50" s="11">
        <v>10000</v>
      </c>
      <c r="C50" s="11">
        <v>8500</v>
      </c>
      <c r="D50" s="12">
        <f t="shared" ref="D50:D52" si="10">B50-C50</f>
        <v>1500</v>
      </c>
      <c r="E50" s="34"/>
      <c r="F50" s="34"/>
      <c r="G50" s="12">
        <f t="shared" ref="G50:G54" si="11">E50-F50</f>
        <v>0</v>
      </c>
    </row>
    <row r="51" spans="1:7" x14ac:dyDescent="0.25">
      <c r="A51" s="13" t="s">
        <v>76</v>
      </c>
      <c r="B51" s="11">
        <v>25000</v>
      </c>
      <c r="C51" s="34">
        <v>18000</v>
      </c>
      <c r="D51" s="12">
        <f t="shared" si="10"/>
        <v>7000</v>
      </c>
      <c r="E51" s="34"/>
      <c r="F51" s="34"/>
      <c r="G51" s="12">
        <f t="shared" si="11"/>
        <v>0</v>
      </c>
    </row>
    <row r="52" spans="1:7" x14ac:dyDescent="0.25">
      <c r="A52" s="13" t="s">
        <v>77</v>
      </c>
      <c r="B52" s="11">
        <v>30000</v>
      </c>
      <c r="C52" s="34">
        <v>22000</v>
      </c>
      <c r="D52" s="12">
        <f t="shared" si="10"/>
        <v>8000</v>
      </c>
      <c r="E52" s="34"/>
      <c r="F52" s="34"/>
      <c r="G52" s="12">
        <f t="shared" si="11"/>
        <v>0</v>
      </c>
    </row>
    <row r="53" spans="1:7" x14ac:dyDescent="0.25">
      <c r="A53" s="10" t="s">
        <v>78</v>
      </c>
      <c r="B53" s="11">
        <v>50000</v>
      </c>
      <c r="C53" s="34">
        <v>0</v>
      </c>
      <c r="D53" s="12">
        <f t="shared" ref="D53" si="12">B53-C53</f>
        <v>50000</v>
      </c>
      <c r="E53" s="34"/>
      <c r="F53" s="34"/>
      <c r="G53" s="12">
        <f t="shared" si="11"/>
        <v>0</v>
      </c>
    </row>
    <row r="54" spans="1:7" ht="15" customHeight="1" x14ac:dyDescent="0.25">
      <c r="A54" s="20" t="s">
        <v>79</v>
      </c>
      <c r="B54" s="11"/>
      <c r="C54" s="11">
        <v>1000</v>
      </c>
      <c r="D54" s="12">
        <f>B54-C54</f>
        <v>-1000</v>
      </c>
      <c r="E54" s="34"/>
      <c r="F54" s="34"/>
      <c r="G54" s="12">
        <f t="shared" si="11"/>
        <v>0</v>
      </c>
    </row>
    <row r="55" spans="1:7" ht="15.75" x14ac:dyDescent="0.3">
      <c r="A55" s="16" t="s">
        <v>35</v>
      </c>
      <c r="B55" s="17">
        <f>SUM(B50:B54)</f>
        <v>115000</v>
      </c>
      <c r="C55" s="17">
        <f>SUM(C50:C54)</f>
        <v>49500</v>
      </c>
      <c r="D55" s="17">
        <f>B55-C55</f>
        <v>65500</v>
      </c>
      <c r="E55" s="17">
        <f>SUM(E50:E54)</f>
        <v>0</v>
      </c>
      <c r="F55" s="17">
        <f>SUM(F50:F54)</f>
        <v>0</v>
      </c>
      <c r="G55" s="17">
        <f>E55-F55</f>
        <v>0</v>
      </c>
    </row>
    <row r="56" spans="1:7" ht="15.75" x14ac:dyDescent="0.3">
      <c r="A56" s="18" t="s">
        <v>60</v>
      </c>
      <c r="B56" s="11"/>
      <c r="C56" s="11"/>
      <c r="D56" s="12"/>
      <c r="E56" s="34"/>
      <c r="F56" s="34"/>
      <c r="G56" s="12"/>
    </row>
    <row r="57" spans="1:7" x14ac:dyDescent="0.25">
      <c r="A57" s="10" t="s">
        <v>36</v>
      </c>
      <c r="B57" s="11">
        <v>30000</v>
      </c>
      <c r="C57" s="11"/>
      <c r="D57" s="12">
        <f t="shared" ref="D57:D59" si="13">B57-C57</f>
        <v>30000</v>
      </c>
      <c r="E57" s="34"/>
      <c r="F57" s="34"/>
      <c r="G57" s="12">
        <f t="shared" ref="G57:G60" si="14">E57-F57</f>
        <v>0</v>
      </c>
    </row>
    <row r="58" spans="1:7" x14ac:dyDescent="0.25">
      <c r="A58" s="10" t="s">
        <v>37</v>
      </c>
      <c r="B58" s="34">
        <v>35000</v>
      </c>
      <c r="C58" s="11"/>
      <c r="D58" s="12">
        <f t="shared" si="13"/>
        <v>35000</v>
      </c>
      <c r="E58" s="34"/>
      <c r="F58" s="34"/>
      <c r="G58" s="12">
        <f t="shared" si="14"/>
        <v>0</v>
      </c>
    </row>
    <row r="59" spans="1:7" x14ac:dyDescent="0.25">
      <c r="A59" s="10" t="s">
        <v>38</v>
      </c>
      <c r="B59" s="34"/>
      <c r="C59" s="11"/>
      <c r="D59" s="12">
        <f t="shared" si="13"/>
        <v>0</v>
      </c>
      <c r="E59" s="34"/>
      <c r="F59" s="34"/>
      <c r="G59" s="12">
        <f t="shared" si="14"/>
        <v>0</v>
      </c>
    </row>
    <row r="60" spans="1:7" x14ac:dyDescent="0.25">
      <c r="A60" s="20" t="s">
        <v>39</v>
      </c>
      <c r="B60" s="34">
        <v>30000</v>
      </c>
      <c r="C60" s="11">
        <v>15000</v>
      </c>
      <c r="D60" s="12">
        <f>B60-C60</f>
        <v>15000</v>
      </c>
      <c r="E60" s="34"/>
      <c r="F60" s="34"/>
      <c r="G60" s="12">
        <f t="shared" si="14"/>
        <v>0</v>
      </c>
    </row>
    <row r="61" spans="1:7" ht="15.75" x14ac:dyDescent="0.3">
      <c r="A61" s="16" t="s">
        <v>61</v>
      </c>
      <c r="B61" s="17">
        <f>SUM(B57:B60)</f>
        <v>95000</v>
      </c>
      <c r="C61" s="17">
        <f>SUM(C57:C60)</f>
        <v>15000</v>
      </c>
      <c r="D61" s="17">
        <f>B61-C61</f>
        <v>80000</v>
      </c>
      <c r="E61" s="17">
        <f>SUM(E57:E60)</f>
        <v>0</v>
      </c>
      <c r="F61" s="17">
        <f>SUM(F57:F60)</f>
        <v>0</v>
      </c>
      <c r="G61" s="17">
        <f>E61-F61</f>
        <v>0</v>
      </c>
    </row>
    <row r="62" spans="1:7" ht="15.75" x14ac:dyDescent="0.3">
      <c r="A62" s="18" t="s">
        <v>40</v>
      </c>
      <c r="B62" s="11"/>
      <c r="C62" s="11"/>
      <c r="D62" s="12"/>
      <c r="E62" s="11"/>
      <c r="F62" s="11"/>
      <c r="G62" s="12"/>
    </row>
    <row r="63" spans="1:7" x14ac:dyDescent="0.25">
      <c r="A63" s="10" t="s">
        <v>41</v>
      </c>
      <c r="B63" s="11"/>
      <c r="C63" s="34">
        <v>1500</v>
      </c>
      <c r="D63" s="12">
        <f>B63-C63</f>
        <v>-1500</v>
      </c>
      <c r="E63" s="11"/>
      <c r="F63" s="11"/>
      <c r="G63" s="12">
        <f>E63-F63</f>
        <v>0</v>
      </c>
    </row>
    <row r="64" spans="1:7" ht="15.75" x14ac:dyDescent="0.3">
      <c r="A64" s="16" t="s">
        <v>42</v>
      </c>
      <c r="B64" s="17">
        <f t="shared" ref="B64:C64" si="15">SUM(B63)</f>
        <v>0</v>
      </c>
      <c r="C64" s="17">
        <f t="shared" si="15"/>
        <v>1500</v>
      </c>
      <c r="D64" s="17">
        <f>B64-C64</f>
        <v>-1500</v>
      </c>
      <c r="E64" s="17">
        <f>SUM(E63)</f>
        <v>0</v>
      </c>
      <c r="F64" s="17">
        <f>SUM(F63)</f>
        <v>0</v>
      </c>
      <c r="G64" s="17">
        <f>E64-F64</f>
        <v>0</v>
      </c>
    </row>
    <row r="65" spans="1:7" ht="15.75" x14ac:dyDescent="0.3">
      <c r="A65" s="18" t="s">
        <v>43</v>
      </c>
      <c r="B65" s="11"/>
      <c r="C65" s="11"/>
      <c r="D65" s="12"/>
      <c r="E65" s="11"/>
      <c r="F65" s="11"/>
      <c r="G65" s="12"/>
    </row>
    <row r="66" spans="1:7" ht="15.75" x14ac:dyDescent="0.3">
      <c r="A66" s="10" t="s">
        <v>44</v>
      </c>
      <c r="B66" s="21"/>
      <c r="C66" s="34">
        <v>5000</v>
      </c>
      <c r="D66" s="12">
        <f>B66-C66</f>
        <v>-5000</v>
      </c>
      <c r="E66" s="11"/>
      <c r="F66" s="34"/>
      <c r="G66" s="12">
        <f>E66-F66</f>
        <v>0</v>
      </c>
    </row>
    <row r="67" spans="1:7" ht="15.75" x14ac:dyDescent="0.3">
      <c r="A67" s="16" t="s">
        <v>45</v>
      </c>
      <c r="B67" s="17">
        <f>SUM(B66:B66)</f>
        <v>0</v>
      </c>
      <c r="C67" s="17">
        <f>SUM(C66:C66)</f>
        <v>5000</v>
      </c>
      <c r="D67" s="17">
        <f>SUM(D66:D66)</f>
        <v>-5000</v>
      </c>
      <c r="E67" s="17">
        <f>SUM(E66:E66)</f>
        <v>0</v>
      </c>
      <c r="F67" s="17">
        <f>SUM(F66:F66)</f>
        <v>0</v>
      </c>
      <c r="G67" s="22">
        <f>E67-F67</f>
        <v>0</v>
      </c>
    </row>
    <row r="68" spans="1:7" ht="28.5" x14ac:dyDescent="0.3">
      <c r="A68" s="23" t="s">
        <v>63</v>
      </c>
      <c r="B68" s="24">
        <f>+B27+B40+B45+B48+B55+B61+B64+B67</f>
        <v>591000</v>
      </c>
      <c r="C68" s="24">
        <f>+C27+C40+C45+C48+C55+C61+C64+C67</f>
        <v>677000</v>
      </c>
      <c r="D68" s="24">
        <f>+D27+D40+D45+D48+D55+D61+D64+D67</f>
        <v>-86000</v>
      </c>
      <c r="E68" s="24">
        <f>E27+E40+E45+E48+E55+E61+E64+E67</f>
        <v>0</v>
      </c>
      <c r="F68" s="24">
        <f>F27+F40+F45+F48+F55+F61+F64+F67</f>
        <v>0</v>
      </c>
      <c r="G68" s="24">
        <f>E68-F68</f>
        <v>0</v>
      </c>
    </row>
    <row r="69" spans="1:7" ht="42.75" x14ac:dyDescent="0.3">
      <c r="A69" s="25" t="s">
        <v>46</v>
      </c>
      <c r="B69" s="26"/>
      <c r="C69" s="26">
        <f>B68-C68</f>
        <v>-86000</v>
      </c>
      <c r="D69" s="26"/>
      <c r="E69" s="26"/>
      <c r="F69" s="26">
        <f>E68-F68</f>
        <v>0</v>
      </c>
      <c r="G69" s="26"/>
    </row>
    <row r="70" spans="1:7" ht="15.75" x14ac:dyDescent="0.3">
      <c r="A70" s="2"/>
      <c r="B70" s="3"/>
      <c r="C70" s="3"/>
      <c r="D70" s="3"/>
      <c r="E70" s="3"/>
      <c r="F70" s="3"/>
      <c r="G70" s="30"/>
    </row>
    <row r="71" spans="1:7" x14ac:dyDescent="0.25">
      <c r="A71" s="4"/>
      <c r="B71" s="5"/>
      <c r="C71" s="5"/>
      <c r="D71" s="5"/>
      <c r="E71" s="5"/>
      <c r="F71" s="5"/>
      <c r="G71" s="31"/>
    </row>
    <row r="72" spans="1:7" ht="18" x14ac:dyDescent="0.35">
      <c r="A72" s="27" t="s">
        <v>1</v>
      </c>
      <c r="B72" s="44" t="str">
        <f>+B3</f>
        <v>Budsjett 2017</v>
      </c>
      <c r="C72" s="44"/>
      <c r="D72" s="44"/>
      <c r="E72" s="44" t="str">
        <f>E3</f>
        <v>Regnskap 2017</v>
      </c>
      <c r="F72" s="44"/>
      <c r="G72" s="44"/>
    </row>
    <row r="73" spans="1:7" ht="18" x14ac:dyDescent="0.35">
      <c r="A73" s="33" t="s">
        <v>64</v>
      </c>
      <c r="B73" s="32" t="s">
        <v>2</v>
      </c>
      <c r="C73" s="32" t="s">
        <v>3</v>
      </c>
      <c r="D73" s="32" t="s">
        <v>4</v>
      </c>
      <c r="E73" s="32" t="s">
        <v>2</v>
      </c>
      <c r="F73" s="32" t="s">
        <v>3</v>
      </c>
      <c r="G73" s="32" t="s">
        <v>4</v>
      </c>
    </row>
    <row r="74" spans="1:7" x14ac:dyDescent="0.25">
      <c r="A74" s="10" t="s">
        <v>82</v>
      </c>
      <c r="B74" s="34"/>
      <c r="C74" s="34">
        <v>10000</v>
      </c>
      <c r="D74" s="12">
        <f t="shared" ref="D74" si="16">B74-C74</f>
        <v>-10000</v>
      </c>
      <c r="E74" s="34"/>
      <c r="F74" s="34"/>
      <c r="G74" s="12">
        <f>E74-F74</f>
        <v>0</v>
      </c>
    </row>
    <row r="75" spans="1:7" x14ac:dyDescent="0.25">
      <c r="A75" s="10" t="s">
        <v>53</v>
      </c>
      <c r="B75" s="34">
        <v>75000</v>
      </c>
      <c r="C75" s="34"/>
      <c r="D75" s="12">
        <f>+B75-C75</f>
        <v>75000</v>
      </c>
      <c r="E75" s="41"/>
      <c r="F75" s="39"/>
      <c r="G75" s="12">
        <f>E75-F75</f>
        <v>0</v>
      </c>
    </row>
    <row r="76" spans="1:7" x14ac:dyDescent="0.25">
      <c r="A76" s="10" t="s">
        <v>83</v>
      </c>
      <c r="B76" s="34"/>
      <c r="C76" s="34">
        <v>40000</v>
      </c>
      <c r="D76" s="12">
        <f t="shared" ref="D76:D79" si="17">+B76-C76</f>
        <v>-40000</v>
      </c>
      <c r="E76" s="41"/>
      <c r="F76" s="39"/>
      <c r="G76" s="12"/>
    </row>
    <row r="77" spans="1:7" x14ac:dyDescent="0.25">
      <c r="A77" s="10" t="s">
        <v>66</v>
      </c>
      <c r="B77" s="34"/>
      <c r="C77" s="34">
        <v>10000</v>
      </c>
      <c r="D77" s="12">
        <f t="shared" si="17"/>
        <v>-10000</v>
      </c>
      <c r="E77" s="41"/>
      <c r="F77" s="42"/>
      <c r="G77" s="12">
        <f>E77-F77</f>
        <v>0</v>
      </c>
    </row>
    <row r="78" spans="1:7" x14ac:dyDescent="0.25">
      <c r="A78" s="10" t="s">
        <v>81</v>
      </c>
      <c r="B78" s="34"/>
      <c r="C78" s="34">
        <v>45000</v>
      </c>
      <c r="D78" s="12">
        <f t="shared" si="17"/>
        <v>-45000</v>
      </c>
      <c r="E78" s="34"/>
      <c r="F78" s="34"/>
      <c r="G78" s="12">
        <f t="shared" ref="G78:G81" si="18">E78-F78</f>
        <v>0</v>
      </c>
    </row>
    <row r="79" spans="1:7" x14ac:dyDescent="0.25">
      <c r="A79" s="10" t="s">
        <v>80</v>
      </c>
      <c r="B79" s="34">
        <v>40000</v>
      </c>
      <c r="C79" s="34">
        <v>10000</v>
      </c>
      <c r="D79" s="12">
        <f t="shared" si="17"/>
        <v>30000</v>
      </c>
      <c r="E79" s="34"/>
      <c r="F79" s="34"/>
      <c r="G79" s="12"/>
    </row>
    <row r="80" spans="1:7" x14ac:dyDescent="0.25">
      <c r="A80" s="10" t="s">
        <v>47</v>
      </c>
      <c r="B80" s="34">
        <v>2500</v>
      </c>
      <c r="C80" s="34"/>
      <c r="D80" s="12">
        <f t="shared" ref="D80:D81" si="19">B80-C80</f>
        <v>2500</v>
      </c>
      <c r="E80" s="34"/>
      <c r="F80" s="34"/>
      <c r="G80" s="12">
        <f t="shared" si="18"/>
        <v>0</v>
      </c>
    </row>
    <row r="81" spans="1:7" x14ac:dyDescent="0.25">
      <c r="A81" s="10" t="s">
        <v>48</v>
      </c>
      <c r="B81" s="34">
        <v>20000</v>
      </c>
      <c r="C81" s="34"/>
      <c r="D81" s="12">
        <f t="shared" si="19"/>
        <v>20000</v>
      </c>
      <c r="E81" s="11"/>
      <c r="F81" s="11"/>
      <c r="G81" s="12">
        <f t="shared" si="18"/>
        <v>0</v>
      </c>
    </row>
    <row r="82" spans="1:7" ht="28.5" x14ac:dyDescent="0.3">
      <c r="A82" s="23" t="s">
        <v>49</v>
      </c>
      <c r="B82" s="24">
        <f>SUM(B74:B81)</f>
        <v>137500</v>
      </c>
      <c r="C82" s="24">
        <f>SUM(C74:C81)</f>
        <v>115000</v>
      </c>
      <c r="D82" s="24">
        <f>B82-C82</f>
        <v>22500</v>
      </c>
      <c r="E82" s="24">
        <f>SUM(E74:E81)</f>
        <v>0</v>
      </c>
      <c r="F82" s="24">
        <f>SUM(F74:F81)</f>
        <v>0</v>
      </c>
      <c r="G82" s="24">
        <f>E82-F82</f>
        <v>0</v>
      </c>
    </row>
    <row r="83" spans="1:7" ht="28.5" x14ac:dyDescent="0.3">
      <c r="A83" s="25" t="s">
        <v>65</v>
      </c>
      <c r="B83" s="26"/>
      <c r="C83" s="26">
        <f>B82-C82</f>
        <v>22500</v>
      </c>
      <c r="D83" s="26"/>
      <c r="E83" s="26"/>
      <c r="F83" s="26">
        <f>E82-F82</f>
        <v>0</v>
      </c>
      <c r="G83" s="26"/>
    </row>
    <row r="85" spans="1:7" x14ac:dyDescent="0.25">
      <c r="B85" s="36"/>
      <c r="C85" s="36"/>
      <c r="D85" s="36"/>
      <c r="E85" s="36"/>
      <c r="F85" s="36"/>
      <c r="G85" s="36"/>
    </row>
    <row r="87" spans="1:7" x14ac:dyDescent="0.25">
      <c r="E87" s="37"/>
      <c r="F87" s="37"/>
    </row>
    <row r="89" spans="1:7" x14ac:dyDescent="0.25">
      <c r="E89" s="37"/>
    </row>
    <row r="91" spans="1:7" x14ac:dyDescent="0.25">
      <c r="E91" s="37"/>
    </row>
  </sheetData>
  <mergeCells count="4">
    <mergeCell ref="B3:D3"/>
    <mergeCell ref="B72:D72"/>
    <mergeCell ref="E3:G3"/>
    <mergeCell ref="E72:G72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&amp;L&amp;F&amp;RSide 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Live</cp:lastModifiedBy>
  <cp:lastPrinted>2016-12-04T19:36:02Z</cp:lastPrinted>
  <dcterms:created xsi:type="dcterms:W3CDTF">2013-09-29T18:42:31Z</dcterms:created>
  <dcterms:modified xsi:type="dcterms:W3CDTF">2017-01-16T23:28:42Z</dcterms:modified>
</cp:coreProperties>
</file>