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iluftrad\Documents\ROL 2015\"/>
    </mc:Choice>
  </mc:AlternateContent>
  <bookViews>
    <workbookView xWindow="0" yWindow="0" windowWidth="20490" windowHeight="7755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G81" i="1" l="1"/>
  <c r="F47" i="1"/>
  <c r="E47" i="1"/>
  <c r="G26" i="1"/>
  <c r="G19" i="1"/>
  <c r="G15" i="1"/>
  <c r="G17" i="1"/>
  <c r="G14" i="1"/>
  <c r="G13" i="1"/>
  <c r="G10" i="1"/>
  <c r="G7" i="1"/>
  <c r="G8" i="1"/>
  <c r="G9" i="1"/>
  <c r="G62" i="1"/>
  <c r="G33" i="1"/>
  <c r="G16" i="1"/>
  <c r="G22" i="1"/>
  <c r="G24" i="1"/>
  <c r="G46" i="1"/>
  <c r="G35" i="1"/>
  <c r="G32" i="1"/>
  <c r="G21" i="1"/>
  <c r="G20" i="1"/>
  <c r="G18" i="1"/>
  <c r="D80" i="1"/>
  <c r="D79" i="1"/>
  <c r="D78" i="1"/>
  <c r="D55" i="1" l="1"/>
  <c r="B85" i="1"/>
  <c r="D35" i="1"/>
  <c r="G39" i="1"/>
  <c r="G50" i="1"/>
  <c r="G44" i="1"/>
  <c r="D32" i="1"/>
  <c r="F85" i="1"/>
  <c r="E85" i="1"/>
  <c r="G84" i="1"/>
  <c r="G83" i="1"/>
  <c r="G82" i="1"/>
  <c r="G80" i="1"/>
  <c r="G79" i="1"/>
  <c r="G78" i="1"/>
  <c r="G77" i="1"/>
  <c r="E75" i="1"/>
  <c r="F70" i="1"/>
  <c r="E70" i="1"/>
  <c r="G69" i="1"/>
  <c r="G70" i="1" s="1"/>
  <c r="F67" i="1"/>
  <c r="E67" i="1"/>
  <c r="G66" i="1"/>
  <c r="G65" i="1"/>
  <c r="F63" i="1"/>
  <c r="E63" i="1"/>
  <c r="G23" i="1"/>
  <c r="G61" i="1"/>
  <c r="G60" i="1"/>
  <c r="G59" i="1"/>
  <c r="F57" i="1"/>
  <c r="E57" i="1"/>
  <c r="G56" i="1"/>
  <c r="G55" i="1"/>
  <c r="G54" i="1"/>
  <c r="G53" i="1"/>
  <c r="F51" i="1"/>
  <c r="E51" i="1"/>
  <c r="G45" i="1"/>
  <c r="F42" i="1"/>
  <c r="E42" i="1"/>
  <c r="G41" i="1"/>
  <c r="G40" i="1"/>
  <c r="G38" i="1"/>
  <c r="G37" i="1"/>
  <c r="G36" i="1"/>
  <c r="G34" i="1"/>
  <c r="G31" i="1"/>
  <c r="G30" i="1"/>
  <c r="F27" i="1"/>
  <c r="E27" i="1"/>
  <c r="G25" i="1"/>
  <c r="G12" i="1"/>
  <c r="G11" i="1"/>
  <c r="G6" i="1"/>
  <c r="C27" i="1"/>
  <c r="C85" i="1"/>
  <c r="D84" i="1"/>
  <c r="D83" i="1"/>
  <c r="D82" i="1"/>
  <c r="D77" i="1"/>
  <c r="B75" i="1"/>
  <c r="C70" i="1"/>
  <c r="B70" i="1"/>
  <c r="D69" i="1"/>
  <c r="C67" i="1"/>
  <c r="B67" i="1"/>
  <c r="D66" i="1"/>
  <c r="D65" i="1"/>
  <c r="C63" i="1"/>
  <c r="B63" i="1"/>
  <c r="D23" i="1"/>
  <c r="D62" i="1"/>
  <c r="D61" i="1"/>
  <c r="D60" i="1"/>
  <c r="D59" i="1"/>
  <c r="C57" i="1"/>
  <c r="B57" i="1"/>
  <c r="D56" i="1"/>
  <c r="D54" i="1"/>
  <c r="D53" i="1"/>
  <c r="C51" i="1"/>
  <c r="B51" i="1"/>
  <c r="D50" i="1"/>
  <c r="C47" i="1"/>
  <c r="B47" i="1"/>
  <c r="D46" i="1"/>
  <c r="D45" i="1"/>
  <c r="C42" i="1"/>
  <c r="B42" i="1"/>
  <c r="D41" i="1"/>
  <c r="D40" i="1"/>
  <c r="D39" i="1"/>
  <c r="D38" i="1"/>
  <c r="D37" i="1"/>
  <c r="D36" i="1"/>
  <c r="D34" i="1"/>
  <c r="D31" i="1"/>
  <c r="D30" i="1"/>
  <c r="B27" i="1"/>
  <c r="D26" i="1"/>
  <c r="D25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D7" i="1"/>
  <c r="D6" i="1"/>
  <c r="D47" i="1" l="1"/>
  <c r="G63" i="1"/>
  <c r="F71" i="1"/>
  <c r="G67" i="1"/>
  <c r="G85" i="1"/>
  <c r="G51" i="1"/>
  <c r="D70" i="1"/>
  <c r="E71" i="1"/>
  <c r="G42" i="1"/>
  <c r="G47" i="1"/>
  <c r="G57" i="1"/>
  <c r="F86" i="1"/>
  <c r="G27" i="1"/>
  <c r="D63" i="1"/>
  <c r="D67" i="1"/>
  <c r="C86" i="1"/>
  <c r="D57" i="1"/>
  <c r="B71" i="1"/>
  <c r="D51" i="1"/>
  <c r="C71" i="1"/>
  <c r="D42" i="1"/>
  <c r="D27" i="1"/>
  <c r="D85" i="1"/>
  <c r="F72" i="1" l="1"/>
  <c r="G71" i="1"/>
  <c r="D71" i="1"/>
  <c r="C72" i="1"/>
</calcChain>
</file>

<file path=xl/sharedStrings.xml><?xml version="1.0" encoding="utf-8"?>
<sst xmlns="http://schemas.openxmlformats.org/spreadsheetml/2006/main" count="95" uniqueCount="85">
  <si>
    <t>RINGERIKE ORIENTERINGSLAG</t>
  </si>
  <si>
    <t>RESULTATREGNSKAP</t>
  </si>
  <si>
    <t>DRIFT</t>
  </si>
  <si>
    <t>Inntekter</t>
  </si>
  <si>
    <t>Kostnader</t>
  </si>
  <si>
    <t>Netto</t>
  </si>
  <si>
    <t>ADMINISTRASJON</t>
  </si>
  <si>
    <t>Medl. kont.</t>
  </si>
  <si>
    <t>Administrasjon</t>
  </si>
  <si>
    <t>Renteinntekter/bankgebyr</t>
  </si>
  <si>
    <t>Norsk Tipping - grasrotandelen</t>
  </si>
  <si>
    <t>Møteutgifter</t>
  </si>
  <si>
    <t>Annonsering</t>
  </si>
  <si>
    <t>Klubblokaler</t>
  </si>
  <si>
    <t>Materiell og utstyr</t>
  </si>
  <si>
    <t>Drakt og brikkesalg og -kjøp</t>
  </si>
  <si>
    <t>Diverse</t>
  </si>
  <si>
    <t>Gaver</t>
  </si>
  <si>
    <t>Moms-kompensasjon</t>
  </si>
  <si>
    <t>Kulturmidler Hole</t>
  </si>
  <si>
    <t>Kulturmidler Ringerike</t>
  </si>
  <si>
    <t>KD midler / LAM</t>
  </si>
  <si>
    <t>Sum administrasjon</t>
  </si>
  <si>
    <t>TRENING / KONKURRANSER</t>
  </si>
  <si>
    <t>Stafetter</t>
  </si>
  <si>
    <t>NM/Hovedløp, inkl. reiseutgifter</t>
  </si>
  <si>
    <t>Løvlia leir</t>
  </si>
  <si>
    <t>Klubbtur Sarpsborg - Norwegian Spring</t>
  </si>
  <si>
    <t>Klubbtur Nord-Jysk</t>
  </si>
  <si>
    <t>Andre samlinger/ leirer</t>
  </si>
  <si>
    <t>Sum trening / konkurranser</t>
  </si>
  <si>
    <t>REKRUTTERING</t>
  </si>
  <si>
    <t>O troll, rekrutter Finn Fram mm</t>
  </si>
  <si>
    <t>Sum rekruttering</t>
  </si>
  <si>
    <t>TUR-ORIENTERING</t>
  </si>
  <si>
    <t>Tur-orientering</t>
  </si>
  <si>
    <t>Sum tur-orientering</t>
  </si>
  <si>
    <t>ARRANGEMENT</t>
  </si>
  <si>
    <t>ROL-karusell</t>
  </si>
  <si>
    <t>Ringerike 2 dagers</t>
  </si>
  <si>
    <t>Tyrinatta</t>
  </si>
  <si>
    <t>Sum arrangement</t>
  </si>
  <si>
    <t>Ribbemarsjen</t>
  </si>
  <si>
    <t>Grenaderløpet</t>
  </si>
  <si>
    <t>Ringeriksmaraton</t>
  </si>
  <si>
    <t>Eggemomila</t>
  </si>
  <si>
    <t>Sponsorstøtte -Sparebank1 -Ringerike</t>
  </si>
  <si>
    <t>INFO</t>
  </si>
  <si>
    <t>Trollposten</t>
  </si>
  <si>
    <t>Web-sider</t>
  </si>
  <si>
    <t>Sum info</t>
  </si>
  <si>
    <t>UNGDOM</t>
  </si>
  <si>
    <t>Ungdomsutvalget</t>
  </si>
  <si>
    <t>Sum ungdom</t>
  </si>
  <si>
    <t>SUM oversk/undersk eskl.kartdrift</t>
  </si>
  <si>
    <t>Overskudd/underskudd eksklusiv drift kart overført til egenkapital</t>
  </si>
  <si>
    <t>KART</t>
  </si>
  <si>
    <t>Nærkart Vik</t>
  </si>
  <si>
    <t>Skolekart</t>
  </si>
  <si>
    <t>Kartsalg eksternt</t>
  </si>
  <si>
    <t>Kartsalg til egne løp (internsalg)</t>
  </si>
  <si>
    <t>SUM overskudd / underskudd(-) på kartdrift</t>
  </si>
  <si>
    <t>Overskudd / underskudd (-)  kart overført til kartfond</t>
  </si>
  <si>
    <t>Budsjett 2014</t>
  </si>
  <si>
    <t>Sommer o-skole</t>
  </si>
  <si>
    <t>Jukola 2014</t>
  </si>
  <si>
    <t xml:space="preserve">O-festivalen </t>
  </si>
  <si>
    <t>Trening/diverse</t>
  </si>
  <si>
    <t>VO midler/kompetanse</t>
  </si>
  <si>
    <t>KM overnatting</t>
  </si>
  <si>
    <t xml:space="preserve">Eggemoen </t>
  </si>
  <si>
    <t>Damtjern/Løvlia</t>
  </si>
  <si>
    <t>Regnskap 2014</t>
  </si>
  <si>
    <t>Annet rekrutering</t>
  </si>
  <si>
    <t>Årsavslutning/klubbmesterskap</t>
  </si>
  <si>
    <t>Årsavslutning/Klubbmesterskap</t>
  </si>
  <si>
    <t>Aktivitetsmidler</t>
  </si>
  <si>
    <t>Ringerikskraft samarb. avtale</t>
  </si>
  <si>
    <t>Kurs</t>
  </si>
  <si>
    <t>10 O- mila</t>
  </si>
  <si>
    <t>Startkontingent/egenandeler</t>
  </si>
  <si>
    <t>Synfaringsmateriell/Programvare kart</t>
  </si>
  <si>
    <t>Ringkollen</t>
  </si>
  <si>
    <t>DUGNAD</t>
  </si>
  <si>
    <t>Sum dugnad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</si>
</sst>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0.00_);[Red]\(0.00\)"/>
    <numFmt numFmtId="165" formatCode="_ * #,##0.0000_ ;_ * \-#,##0.0000_ ;_ * &quot;-&quot;??_ ;_ @_ "/>
    <numFmt numFmtId="166" formatCode="0.0000"/>
  </numFmts>
  <fonts count="14" x14ac:knownFonts="1">
    <font>
      <sz val="11"/>
      <color theme="1"/>
      <name val="Calibri"/>
      <family val="2"/>
      <scheme val="minor"/>
    </font>
    <font>
      <b/>
      <sz val="16"/>
      <name val="Comic Sans MS"/>
      <family val="4"/>
    </font>
    <font>
      <sz val="10"/>
      <name val="Comic Sans MS"/>
      <family val="4"/>
    </font>
    <font>
      <sz val="14"/>
      <name val="Comic Sans MS"/>
      <family val="4"/>
    </font>
    <font>
      <b/>
      <sz val="14"/>
      <name val="Comic Sans MS"/>
      <family val="4"/>
    </font>
    <font>
      <b/>
      <sz val="11"/>
      <name val="Comic Sans MS"/>
      <family val="4"/>
    </font>
    <font>
      <sz val="12"/>
      <name val="Comic Sans MS"/>
      <family val="4"/>
    </font>
    <font>
      <b/>
      <sz val="10"/>
      <name val="Comic Sans MS"/>
      <family val="4"/>
    </font>
    <font>
      <sz val="8"/>
      <name val="Comic Sans MS"/>
      <family val="4"/>
    </font>
    <font>
      <b/>
      <sz val="8"/>
      <name val="Comic Sans MS"/>
      <family val="4"/>
    </font>
    <font>
      <b/>
      <sz val="8"/>
      <color indexed="10"/>
      <name val="Comic Sans MS"/>
      <family val="4"/>
    </font>
    <font>
      <sz val="9"/>
      <color theme="1"/>
      <name val="Comic Sans MS"/>
      <family val="4"/>
    </font>
    <font>
      <b/>
      <sz val="9"/>
      <name val="Comic Sans MS"/>
      <family val="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/>
    <xf numFmtId="1" fontId="2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left" wrapText="1"/>
    </xf>
    <xf numFmtId="40" fontId="9" fillId="0" borderId="0" xfId="0" applyNumberFormat="1" applyFont="1" applyFill="1" applyBorder="1"/>
    <xf numFmtId="0" fontId="8" fillId="0" borderId="0" xfId="0" applyFont="1" applyFill="1"/>
    <xf numFmtId="164" fontId="8" fillId="0" borderId="0" xfId="0" applyNumberFormat="1" applyFont="1" applyFill="1" applyBorder="1"/>
    <xf numFmtId="0" fontId="5" fillId="3" borderId="4" xfId="0" applyFont="1" applyFill="1" applyBorder="1" applyAlignment="1">
      <alignment horizontal="center"/>
    </xf>
    <xf numFmtId="0" fontId="7" fillId="2" borderId="4" xfId="0" applyFont="1" applyFill="1" applyBorder="1"/>
    <xf numFmtId="164" fontId="8" fillId="4" borderId="4" xfId="0" applyNumberFormat="1" applyFont="1" applyFill="1" applyBorder="1"/>
    <xf numFmtId="164" fontId="8" fillId="0" borderId="4" xfId="0" applyNumberFormat="1" applyFont="1" applyFill="1" applyBorder="1"/>
    <xf numFmtId="0" fontId="8" fillId="0" borderId="4" xfId="0" applyFont="1" applyFill="1" applyBorder="1"/>
    <xf numFmtId="40" fontId="8" fillId="4" borderId="4" xfId="0" applyNumberFormat="1" applyFont="1" applyFill="1" applyBorder="1"/>
    <xf numFmtId="40" fontId="8" fillId="0" borderId="4" xfId="0" applyNumberFormat="1" applyFont="1" applyFill="1" applyBorder="1"/>
    <xf numFmtId="0" fontId="8" fillId="0" borderId="4" xfId="0" quotePrefix="1" applyFont="1" applyFill="1" applyBorder="1" applyAlignment="1">
      <alignment horizontal="left"/>
    </xf>
    <xf numFmtId="0" fontId="8" fillId="0" borderId="4" xfId="0" applyFont="1" applyFill="1" applyBorder="1" applyAlignment="1"/>
    <xf numFmtId="0" fontId="8" fillId="0" borderId="4" xfId="0" applyFont="1" applyFill="1" applyBorder="1" applyAlignment="1">
      <alignment horizontal="left"/>
    </xf>
    <xf numFmtId="0" fontId="9" fillId="3" borderId="4" xfId="0" applyFont="1" applyFill="1" applyBorder="1"/>
    <xf numFmtId="40" fontId="9" fillId="3" borderId="4" xfId="0" applyNumberFormat="1" applyFont="1" applyFill="1" applyBorder="1"/>
    <xf numFmtId="0" fontId="9" fillId="2" borderId="4" xfId="0" applyFont="1" applyFill="1" applyBorder="1"/>
    <xf numFmtId="0" fontId="8" fillId="6" borderId="4" xfId="0" applyFont="1" applyFill="1" applyBorder="1"/>
    <xf numFmtId="0" fontId="11" fillId="0" borderId="4" xfId="0" applyFont="1" applyBorder="1"/>
    <xf numFmtId="11" fontId="8" fillId="0" borderId="4" xfId="0" applyNumberFormat="1" applyFont="1" applyFill="1" applyBorder="1"/>
    <xf numFmtId="40" fontId="9" fillId="4" borderId="4" xfId="0" applyNumberFormat="1" applyFont="1" applyFill="1" applyBorder="1"/>
    <xf numFmtId="40" fontId="10" fillId="3" borderId="4" xfId="0" applyNumberFormat="1" applyFont="1" applyFill="1" applyBorder="1"/>
    <xf numFmtId="0" fontId="9" fillId="5" borderId="4" xfId="0" applyFont="1" applyFill="1" applyBorder="1" applyAlignment="1">
      <alignment wrapText="1"/>
    </xf>
    <xf numFmtId="40" fontId="9" fillId="5" borderId="4" xfId="0" applyNumberFormat="1" applyFont="1" applyFill="1" applyBorder="1"/>
    <xf numFmtId="0" fontId="9" fillId="0" borderId="4" xfId="0" quotePrefix="1" applyFont="1" applyFill="1" applyBorder="1" applyAlignment="1">
      <alignment horizontal="left" wrapText="1"/>
    </xf>
    <xf numFmtId="40" fontId="9" fillId="0" borderId="4" xfId="0" applyNumberFormat="1" applyFont="1" applyFill="1" applyBorder="1"/>
    <xf numFmtId="0" fontId="9" fillId="0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0" fillId="0" borderId="5" xfId="0" applyBorder="1"/>
    <xf numFmtId="0" fontId="8" fillId="0" borderId="6" xfId="0" applyFont="1" applyFill="1" applyBorder="1"/>
    <xf numFmtId="0" fontId="0" fillId="0" borderId="4" xfId="0" applyBorder="1"/>
    <xf numFmtId="0" fontId="0" fillId="0" borderId="0" xfId="0" applyBorder="1"/>
    <xf numFmtId="40" fontId="8" fillId="4" borderId="6" xfId="0" applyNumberFormat="1" applyFont="1" applyFill="1" applyBorder="1"/>
    <xf numFmtId="0" fontId="9" fillId="6" borderId="4" xfId="0" applyFont="1" applyFill="1" applyBorder="1"/>
    <xf numFmtId="40" fontId="9" fillId="6" borderId="4" xfId="0" applyNumberFormat="1" applyFont="1" applyFill="1" applyBorder="1"/>
    <xf numFmtId="0" fontId="0" fillId="6" borderId="0" xfId="0" applyFill="1"/>
    <xf numFmtId="0" fontId="0" fillId="0" borderId="7" xfId="0" applyBorder="1"/>
    <xf numFmtId="165" fontId="8" fillId="6" borderId="7" xfId="1" applyNumberFormat="1" applyFont="1" applyFill="1" applyBorder="1"/>
    <xf numFmtId="166" fontId="0" fillId="0" borderId="7" xfId="0" applyNumberFormat="1" applyBorder="1"/>
    <xf numFmtId="0" fontId="0" fillId="0" borderId="7" xfId="0" applyBorder="1" applyAlignment="1">
      <alignment horizontal="right"/>
    </xf>
    <xf numFmtId="40" fontId="8" fillId="6" borderId="7" xfId="0" applyNumberFormat="1" applyFont="1" applyFill="1" applyBorder="1" applyAlignment="1">
      <alignment horizontal="right"/>
    </xf>
    <xf numFmtId="0" fontId="0" fillId="6" borderId="7" xfId="0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64" fontId="8" fillId="0" borderId="10" xfId="0" applyNumberFormat="1" applyFont="1" applyFill="1" applyBorder="1"/>
    <xf numFmtId="40" fontId="8" fillId="0" borderId="10" xfId="0" applyNumberFormat="1" applyFont="1" applyFill="1" applyBorder="1"/>
    <xf numFmtId="40" fontId="9" fillId="3" borderId="10" xfId="0" applyNumberFormat="1" applyFont="1" applyFill="1" applyBorder="1"/>
    <xf numFmtId="40" fontId="9" fillId="6" borderId="10" xfId="0" applyNumberFormat="1" applyFont="1" applyFill="1" applyBorder="1"/>
    <xf numFmtId="4" fontId="0" fillId="7" borderId="0" xfId="0" applyNumberFormat="1" applyFill="1" applyBorder="1"/>
    <xf numFmtId="40" fontId="9" fillId="5" borderId="10" xfId="0" applyNumberFormat="1" applyFont="1" applyFill="1" applyBorder="1"/>
    <xf numFmtId="40" fontId="9" fillId="0" borderId="10" xfId="0" applyNumberFormat="1" applyFont="1" applyFill="1" applyBorder="1"/>
    <xf numFmtId="40" fontId="9" fillId="0" borderId="3" xfId="0" applyNumberFormat="1" applyFont="1" applyFill="1" applyBorder="1"/>
    <xf numFmtId="164" fontId="8" fillId="0" borderId="3" xfId="0" applyNumberFormat="1" applyFont="1" applyFill="1" applyBorder="1"/>
    <xf numFmtId="0" fontId="9" fillId="2" borderId="10" xfId="0" applyFont="1" applyFill="1" applyBorder="1" applyAlignment="1">
      <alignment horizontal="center"/>
    </xf>
    <xf numFmtId="44" fontId="6" fillId="2" borderId="4" xfId="0" applyNumberFormat="1" applyFont="1" applyFill="1" applyBorder="1" applyAlignment="1">
      <alignment horizontal="center"/>
    </xf>
    <xf numFmtId="44" fontId="6" fillId="2" borderId="1" xfId="0" applyNumberFormat="1" applyFont="1" applyFill="1" applyBorder="1" applyAlignment="1">
      <alignment horizontal="center"/>
    </xf>
    <xf numFmtId="44" fontId="6" fillId="2" borderId="2" xfId="0" applyNumberFormat="1" applyFont="1" applyFill="1" applyBorder="1" applyAlignment="1">
      <alignment horizontal="center"/>
    </xf>
    <xf numFmtId="44" fontId="8" fillId="2" borderId="4" xfId="0" applyNumberFormat="1" applyFont="1" applyFill="1" applyBorder="1" applyAlignment="1">
      <alignment horizontal="center"/>
    </xf>
    <xf numFmtId="44" fontId="8" fillId="2" borderId="10" xfId="0" applyNumberFormat="1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workbookViewId="0">
      <selection activeCell="G1" sqref="G1"/>
    </sheetView>
  </sheetViews>
  <sheetFormatPr baseColWidth="10" defaultRowHeight="15" x14ac:dyDescent="0.25"/>
  <cols>
    <col min="1" max="1" width="21.85546875" customWidth="1"/>
    <col min="2" max="2" width="10.140625" customWidth="1"/>
    <col min="3" max="3" width="10.42578125" customWidth="1"/>
    <col min="5" max="6" width="10.140625" customWidth="1"/>
    <col min="7" max="7" width="11.7109375" style="34" customWidth="1"/>
    <col min="8" max="8" width="4.7109375" customWidth="1"/>
    <col min="9" max="13" width="11.42578125" hidden="1" customWidth="1"/>
  </cols>
  <sheetData>
    <row r="1" spans="1:8" ht="24.75" x14ac:dyDescent="0.5">
      <c r="A1" s="1" t="s">
        <v>0</v>
      </c>
      <c r="B1" s="2"/>
      <c r="C1" s="2"/>
      <c r="D1" s="2"/>
      <c r="E1" s="2"/>
      <c r="F1" s="2"/>
      <c r="G1" s="2"/>
      <c r="H1" s="37"/>
    </row>
    <row r="2" spans="1:8" ht="23.25" thickBot="1" x14ac:dyDescent="0.5">
      <c r="A2" s="3"/>
      <c r="B2" s="4"/>
      <c r="C2" s="4"/>
      <c r="D2" s="4"/>
      <c r="E2" s="4"/>
      <c r="F2" s="4"/>
      <c r="G2" s="4"/>
      <c r="H2" s="37"/>
    </row>
    <row r="3" spans="1:8" ht="20.25" thickBot="1" x14ac:dyDescent="0.45">
      <c r="A3" s="33" t="s">
        <v>1</v>
      </c>
      <c r="B3" s="60" t="s">
        <v>63</v>
      </c>
      <c r="C3" s="60"/>
      <c r="D3" s="60"/>
      <c r="E3" s="61" t="s">
        <v>72</v>
      </c>
      <c r="F3" s="62"/>
      <c r="G3" s="62"/>
      <c r="H3" s="36"/>
    </row>
    <row r="4" spans="1:8" ht="18" x14ac:dyDescent="0.35">
      <c r="A4" s="33" t="s">
        <v>2</v>
      </c>
      <c r="B4" s="9" t="s">
        <v>3</v>
      </c>
      <c r="C4" s="9" t="s">
        <v>4</v>
      </c>
      <c r="D4" s="9" t="s">
        <v>5</v>
      </c>
      <c r="E4" s="48" t="s">
        <v>3</v>
      </c>
      <c r="F4" s="49" t="s">
        <v>4</v>
      </c>
      <c r="G4" s="49" t="s">
        <v>5</v>
      </c>
      <c r="H4" s="42"/>
    </row>
    <row r="5" spans="1:8" ht="16.5" x14ac:dyDescent="0.35">
      <c r="A5" s="10" t="s">
        <v>6</v>
      </c>
      <c r="B5" s="11"/>
      <c r="C5" s="11"/>
      <c r="D5" s="12"/>
      <c r="E5" s="11"/>
      <c r="F5" s="11"/>
      <c r="G5" s="50"/>
      <c r="H5" s="42"/>
    </row>
    <row r="6" spans="1:8" x14ac:dyDescent="0.25">
      <c r="A6" s="13" t="s">
        <v>7</v>
      </c>
      <c r="B6" s="14">
        <v>55000</v>
      </c>
      <c r="C6" s="14">
        <v>6300</v>
      </c>
      <c r="D6" s="15">
        <f>B6-C6</f>
        <v>48700</v>
      </c>
      <c r="E6" s="14">
        <v>55350</v>
      </c>
      <c r="F6" s="14">
        <v>5805</v>
      </c>
      <c r="G6" s="51">
        <f>+E6-F6</f>
        <v>49545</v>
      </c>
      <c r="H6" s="43"/>
    </row>
    <row r="7" spans="1:8" x14ac:dyDescent="0.25">
      <c r="A7" s="13" t="s">
        <v>8</v>
      </c>
      <c r="B7" s="14"/>
      <c r="C7" s="14">
        <v>5000</v>
      </c>
      <c r="D7" s="15">
        <f t="shared" ref="D7:D26" si="0">B7-C7</f>
        <v>-5000</v>
      </c>
      <c r="E7" s="14"/>
      <c r="F7" s="14">
        <v>1477</v>
      </c>
      <c r="G7" s="51">
        <f>E7-F7</f>
        <v>-1477</v>
      </c>
      <c r="H7" s="42"/>
    </row>
    <row r="8" spans="1:8" x14ac:dyDescent="0.25">
      <c r="A8" s="13" t="s">
        <v>9</v>
      </c>
      <c r="B8" s="14">
        <v>13500</v>
      </c>
      <c r="C8" s="14">
        <v>1000</v>
      </c>
      <c r="D8" s="15">
        <f t="shared" si="0"/>
        <v>12500</v>
      </c>
      <c r="E8" s="14">
        <v>12989</v>
      </c>
      <c r="F8" s="14">
        <v>973</v>
      </c>
      <c r="G8" s="51">
        <f>E8-F8</f>
        <v>12016</v>
      </c>
      <c r="H8" s="42"/>
    </row>
    <row r="9" spans="1:8" x14ac:dyDescent="0.25">
      <c r="A9" s="13" t="s">
        <v>10</v>
      </c>
      <c r="B9" s="14">
        <v>3000</v>
      </c>
      <c r="C9" s="14"/>
      <c r="D9" s="15">
        <f t="shared" si="0"/>
        <v>3000</v>
      </c>
      <c r="E9" s="14">
        <v>1685.85</v>
      </c>
      <c r="F9" s="14"/>
      <c r="G9" s="51">
        <f>E9-F9</f>
        <v>1685.85</v>
      </c>
      <c r="H9" s="42"/>
    </row>
    <row r="10" spans="1:8" x14ac:dyDescent="0.25">
      <c r="A10" s="13" t="s">
        <v>11</v>
      </c>
      <c r="B10" s="14"/>
      <c r="C10" s="14">
        <v>3000</v>
      </c>
      <c r="D10" s="15">
        <f t="shared" si="0"/>
        <v>-3000</v>
      </c>
      <c r="E10" s="14"/>
      <c r="F10" s="14">
        <v>2873</v>
      </c>
      <c r="G10" s="51">
        <f>E10-F10</f>
        <v>-2873</v>
      </c>
      <c r="H10" s="42"/>
    </row>
    <row r="11" spans="1:8" x14ac:dyDescent="0.25">
      <c r="A11" s="13" t="s">
        <v>12</v>
      </c>
      <c r="B11" s="14"/>
      <c r="C11" s="14">
        <v>25000</v>
      </c>
      <c r="D11" s="15">
        <f t="shared" si="0"/>
        <v>-25000</v>
      </c>
      <c r="E11" s="14">
        <v>2202</v>
      </c>
      <c r="F11" s="14">
        <v>13863</v>
      </c>
      <c r="G11" s="51">
        <f>+E11-F11</f>
        <v>-11661</v>
      </c>
      <c r="H11" s="44"/>
    </row>
    <row r="12" spans="1:8" x14ac:dyDescent="0.25">
      <c r="A12" s="13" t="s">
        <v>13</v>
      </c>
      <c r="B12" s="14"/>
      <c r="C12" s="14">
        <v>5000</v>
      </c>
      <c r="D12" s="15">
        <f t="shared" si="0"/>
        <v>-5000</v>
      </c>
      <c r="E12" s="14"/>
      <c r="F12" s="14">
        <v>4305</v>
      </c>
      <c r="G12" s="51">
        <f>+E12-F12</f>
        <v>-4305</v>
      </c>
      <c r="H12" s="42"/>
    </row>
    <row r="13" spans="1:8" x14ac:dyDescent="0.25">
      <c r="A13" s="13" t="s">
        <v>14</v>
      </c>
      <c r="B13" s="14">
        <v>3000</v>
      </c>
      <c r="C13" s="14">
        <v>25000</v>
      </c>
      <c r="D13" s="15">
        <f t="shared" si="0"/>
        <v>-22000</v>
      </c>
      <c r="E13" s="14">
        <v>9421.5</v>
      </c>
      <c r="F13" s="14">
        <v>32928.33</v>
      </c>
      <c r="G13" s="51">
        <f t="shared" ref="G13:G24" si="1">E13-F13</f>
        <v>-23506.83</v>
      </c>
      <c r="H13" s="42"/>
    </row>
    <row r="14" spans="1:8" x14ac:dyDescent="0.25">
      <c r="A14" s="13" t="s">
        <v>15</v>
      </c>
      <c r="B14" s="14">
        <v>20000</v>
      </c>
      <c r="C14" s="14">
        <v>40000</v>
      </c>
      <c r="D14" s="15">
        <f t="shared" si="0"/>
        <v>-20000</v>
      </c>
      <c r="E14" s="14">
        <v>16785</v>
      </c>
      <c r="F14" s="14">
        <v>29612</v>
      </c>
      <c r="G14" s="51">
        <f t="shared" si="1"/>
        <v>-12827</v>
      </c>
      <c r="H14" s="45"/>
    </row>
    <row r="15" spans="1:8" x14ac:dyDescent="0.25">
      <c r="A15" s="16" t="s">
        <v>16</v>
      </c>
      <c r="B15" s="14"/>
      <c r="C15" s="14">
        <v>4000</v>
      </c>
      <c r="D15" s="15">
        <f t="shared" si="0"/>
        <v>-4000</v>
      </c>
      <c r="E15" s="14"/>
      <c r="F15" s="14"/>
      <c r="G15" s="51">
        <f t="shared" si="1"/>
        <v>0</v>
      </c>
      <c r="H15" s="44"/>
    </row>
    <row r="16" spans="1:8" x14ac:dyDescent="0.25">
      <c r="A16" s="18" t="s">
        <v>78</v>
      </c>
      <c r="B16" s="14"/>
      <c r="C16" s="14"/>
      <c r="D16" s="15"/>
      <c r="E16" s="14"/>
      <c r="F16" s="14">
        <v>1850</v>
      </c>
      <c r="G16" s="51">
        <f t="shared" si="1"/>
        <v>-1850</v>
      </c>
      <c r="H16" s="42"/>
    </row>
    <row r="17" spans="1:8" x14ac:dyDescent="0.25">
      <c r="A17" s="13" t="s">
        <v>17</v>
      </c>
      <c r="B17" s="14"/>
      <c r="C17" s="14">
        <v>1500</v>
      </c>
      <c r="D17" s="15">
        <f t="shared" si="0"/>
        <v>-1500</v>
      </c>
      <c r="E17" s="14"/>
      <c r="F17" s="14"/>
      <c r="G17" s="51">
        <f t="shared" si="1"/>
        <v>0</v>
      </c>
      <c r="H17" s="42"/>
    </row>
    <row r="18" spans="1:8" x14ac:dyDescent="0.25">
      <c r="A18" s="13" t="s">
        <v>74</v>
      </c>
      <c r="B18" s="14">
        <v>2000</v>
      </c>
      <c r="C18" s="14">
        <v>3000</v>
      </c>
      <c r="D18" s="15">
        <f t="shared" si="0"/>
        <v>-1000</v>
      </c>
      <c r="E18" s="14"/>
      <c r="F18" s="14"/>
      <c r="G18" s="51">
        <f t="shared" si="1"/>
        <v>0</v>
      </c>
      <c r="H18" s="45"/>
    </row>
    <row r="19" spans="1:8" x14ac:dyDescent="0.25">
      <c r="A19" s="13" t="s">
        <v>18</v>
      </c>
      <c r="B19" s="14">
        <v>35000</v>
      </c>
      <c r="C19" s="14"/>
      <c r="D19" s="15">
        <f t="shared" si="0"/>
        <v>35000</v>
      </c>
      <c r="E19" s="14">
        <v>37112</v>
      </c>
      <c r="F19" s="14"/>
      <c r="G19" s="51">
        <f t="shared" si="1"/>
        <v>37112</v>
      </c>
      <c r="H19" s="42"/>
    </row>
    <row r="20" spans="1:8" x14ac:dyDescent="0.25">
      <c r="A20" s="17" t="s">
        <v>19</v>
      </c>
      <c r="B20" s="14">
        <v>12500</v>
      </c>
      <c r="C20" s="14"/>
      <c r="D20" s="15">
        <f t="shared" si="0"/>
        <v>12500</v>
      </c>
      <c r="E20" s="14">
        <v>14000</v>
      </c>
      <c r="F20" s="14"/>
      <c r="G20" s="51">
        <f t="shared" si="1"/>
        <v>14000</v>
      </c>
      <c r="H20" s="42"/>
    </row>
    <row r="21" spans="1:8" x14ac:dyDescent="0.25">
      <c r="A21" s="17" t="s">
        <v>20</v>
      </c>
      <c r="B21" s="14">
        <v>10000</v>
      </c>
      <c r="C21" s="14"/>
      <c r="D21" s="15">
        <f t="shared" si="0"/>
        <v>10000</v>
      </c>
      <c r="E21" s="14">
        <v>15000</v>
      </c>
      <c r="F21" s="14"/>
      <c r="G21" s="51">
        <f t="shared" si="1"/>
        <v>15000</v>
      </c>
      <c r="H21" s="42"/>
    </row>
    <row r="22" spans="1:8" x14ac:dyDescent="0.25">
      <c r="A22" s="17" t="s">
        <v>77</v>
      </c>
      <c r="B22" s="14"/>
      <c r="C22" s="14"/>
      <c r="D22" s="15"/>
      <c r="E22" s="14">
        <v>7000</v>
      </c>
      <c r="F22" s="14"/>
      <c r="G22" s="51">
        <f t="shared" si="1"/>
        <v>7000</v>
      </c>
      <c r="H22" s="42"/>
    </row>
    <row r="23" spans="1:8" x14ac:dyDescent="0.25">
      <c r="A23" s="18" t="s">
        <v>46</v>
      </c>
      <c r="B23" s="14">
        <v>25000</v>
      </c>
      <c r="C23" s="14"/>
      <c r="D23" s="15">
        <f>B23-C23</f>
        <v>25000</v>
      </c>
      <c r="E23" s="14">
        <v>27000</v>
      </c>
      <c r="F23" s="14"/>
      <c r="G23" s="51">
        <f>E23-F23</f>
        <v>27000</v>
      </c>
      <c r="H23" s="42"/>
    </row>
    <row r="24" spans="1:8" x14ac:dyDescent="0.25">
      <c r="A24" s="17" t="s">
        <v>76</v>
      </c>
      <c r="B24" s="14"/>
      <c r="C24" s="14"/>
      <c r="D24" s="15"/>
      <c r="E24" s="14">
        <v>10400</v>
      </c>
      <c r="F24" s="14"/>
      <c r="G24" s="51">
        <f t="shared" si="1"/>
        <v>10400</v>
      </c>
      <c r="H24" s="42"/>
    </row>
    <row r="25" spans="1:8" x14ac:dyDescent="0.25">
      <c r="A25" s="16" t="s">
        <v>21</v>
      </c>
      <c r="B25" s="14">
        <v>25000</v>
      </c>
      <c r="C25" s="14"/>
      <c r="D25" s="15">
        <f t="shared" si="0"/>
        <v>25000</v>
      </c>
      <c r="E25" s="14">
        <v>28370</v>
      </c>
      <c r="F25" s="14"/>
      <c r="G25" s="51">
        <f>+E25</f>
        <v>28370</v>
      </c>
      <c r="H25" s="42"/>
    </row>
    <row r="26" spans="1:8" x14ac:dyDescent="0.25">
      <c r="A26" s="18" t="s">
        <v>68</v>
      </c>
      <c r="B26" s="14">
        <v>0</v>
      </c>
      <c r="C26" s="14"/>
      <c r="D26" s="15">
        <f t="shared" si="0"/>
        <v>0</v>
      </c>
      <c r="E26" s="14"/>
      <c r="F26" s="14"/>
      <c r="G26" s="51">
        <f>E26-F26</f>
        <v>0</v>
      </c>
      <c r="H26" s="42"/>
    </row>
    <row r="27" spans="1:8" ht="15.75" x14ac:dyDescent="0.3">
      <c r="A27" s="19" t="s">
        <v>22</v>
      </c>
      <c r="B27" s="20">
        <f>SUM(B6:B26)</f>
        <v>204000</v>
      </c>
      <c r="C27" s="20">
        <f>SUM(C6:C26)</f>
        <v>118800</v>
      </c>
      <c r="D27" s="20">
        <f>B27-C27</f>
        <v>85200</v>
      </c>
      <c r="E27" s="20">
        <f>SUM(E6:E26)</f>
        <v>237315.35</v>
      </c>
      <c r="F27" s="20">
        <f>SUM(F6:F26)</f>
        <v>93686.33</v>
      </c>
      <c r="G27" s="52">
        <f>E27-F27</f>
        <v>143629.02000000002</v>
      </c>
      <c r="H27" s="42"/>
    </row>
    <row r="28" spans="1:8" x14ac:dyDescent="0.25">
      <c r="A28" s="13"/>
      <c r="B28" s="14"/>
      <c r="C28" s="14"/>
      <c r="D28" s="15"/>
      <c r="E28" s="14"/>
      <c r="F28" s="14"/>
      <c r="G28" s="51"/>
      <c r="H28" s="42"/>
    </row>
    <row r="29" spans="1:8" ht="15.75" x14ac:dyDescent="0.3">
      <c r="A29" s="21" t="s">
        <v>23</v>
      </c>
      <c r="B29" s="14"/>
      <c r="C29" s="14"/>
      <c r="D29" s="15"/>
      <c r="E29" s="14"/>
      <c r="F29" s="14"/>
      <c r="G29" s="51"/>
      <c r="H29" s="42"/>
    </row>
    <row r="30" spans="1:8" x14ac:dyDescent="0.25">
      <c r="A30" s="13" t="s">
        <v>80</v>
      </c>
      <c r="B30" s="14">
        <v>50000</v>
      </c>
      <c r="C30" s="14">
        <v>150000</v>
      </c>
      <c r="D30" s="15">
        <f t="shared" ref="D30:D41" si="2">B30-C30</f>
        <v>-100000</v>
      </c>
      <c r="E30" s="14">
        <v>44233</v>
      </c>
      <c r="F30" s="14">
        <v>121572</v>
      </c>
      <c r="G30" s="51">
        <f>+E30-F30</f>
        <v>-77339</v>
      </c>
      <c r="H30" s="45"/>
    </row>
    <row r="31" spans="1:8" x14ac:dyDescent="0.25">
      <c r="A31" s="13" t="s">
        <v>24</v>
      </c>
      <c r="B31" s="14">
        <v>8000</v>
      </c>
      <c r="C31" s="14">
        <v>50000</v>
      </c>
      <c r="D31" s="15">
        <f t="shared" si="2"/>
        <v>-42000</v>
      </c>
      <c r="E31" s="14"/>
      <c r="F31" s="14">
        <v>9860</v>
      </c>
      <c r="G31" s="51">
        <f t="shared" ref="G31:G40" si="3">E31-F31</f>
        <v>-9860</v>
      </c>
      <c r="H31" s="42"/>
    </row>
    <row r="32" spans="1:8" x14ac:dyDescent="0.25">
      <c r="A32" s="13" t="s">
        <v>65</v>
      </c>
      <c r="B32" s="14"/>
      <c r="C32" s="14">
        <v>20000</v>
      </c>
      <c r="D32" s="15">
        <f>-C32</f>
        <v>-20000</v>
      </c>
      <c r="E32" s="14"/>
      <c r="F32" s="14">
        <v>13006.1</v>
      </c>
      <c r="G32" s="51">
        <f>E32-F32</f>
        <v>-13006.1</v>
      </c>
      <c r="H32" s="42"/>
    </row>
    <row r="33" spans="1:8" x14ac:dyDescent="0.25">
      <c r="A33" s="13" t="s">
        <v>79</v>
      </c>
      <c r="B33" s="14"/>
      <c r="C33" s="14"/>
      <c r="D33" s="15"/>
      <c r="E33" s="14">
        <v>5750</v>
      </c>
      <c r="F33" s="14">
        <v>49950.54</v>
      </c>
      <c r="G33" s="51">
        <f>E33-F33</f>
        <v>-44200.54</v>
      </c>
      <c r="H33" s="42"/>
    </row>
    <row r="34" spans="1:8" x14ac:dyDescent="0.25">
      <c r="A34" s="13" t="s">
        <v>25</v>
      </c>
      <c r="B34" s="14">
        <v>4000</v>
      </c>
      <c r="C34" s="14">
        <v>50000</v>
      </c>
      <c r="D34" s="15">
        <f t="shared" si="2"/>
        <v>-46000</v>
      </c>
      <c r="E34" s="14">
        <v>1890</v>
      </c>
      <c r="F34" s="14">
        <v>25680</v>
      </c>
      <c r="G34" s="51">
        <f t="shared" si="3"/>
        <v>-23790</v>
      </c>
      <c r="H34" s="42"/>
    </row>
    <row r="35" spans="1:8" x14ac:dyDescent="0.25">
      <c r="A35" s="13" t="s">
        <v>69</v>
      </c>
      <c r="B35" s="14">
        <v>20000</v>
      </c>
      <c r="C35" s="14">
        <v>30000</v>
      </c>
      <c r="D35" s="15">
        <f>+B35-C35</f>
        <v>-10000</v>
      </c>
      <c r="E35" s="14">
        <v>6495</v>
      </c>
      <c r="F35" s="14">
        <v>13522</v>
      </c>
      <c r="G35" s="51">
        <f>E35-F35</f>
        <v>-7027</v>
      </c>
      <c r="H35" s="42"/>
    </row>
    <row r="36" spans="1:8" x14ac:dyDescent="0.25">
      <c r="A36" s="13" t="s">
        <v>26</v>
      </c>
      <c r="B36" s="14">
        <v>10000</v>
      </c>
      <c r="C36" s="14">
        <v>20000</v>
      </c>
      <c r="D36" s="15">
        <f t="shared" si="2"/>
        <v>-10000</v>
      </c>
      <c r="E36" s="14">
        <v>10800</v>
      </c>
      <c r="F36" s="14">
        <v>22899.9</v>
      </c>
      <c r="G36" s="51">
        <f t="shared" si="3"/>
        <v>-12099.900000000001</v>
      </c>
      <c r="H36" s="42"/>
    </row>
    <row r="37" spans="1:8" x14ac:dyDescent="0.25">
      <c r="A37" s="13" t="s">
        <v>27</v>
      </c>
      <c r="B37" s="14">
        <v>28000</v>
      </c>
      <c r="C37" s="14">
        <v>40000</v>
      </c>
      <c r="D37" s="15">
        <f t="shared" si="2"/>
        <v>-12000</v>
      </c>
      <c r="E37" s="14">
        <v>17920</v>
      </c>
      <c r="F37" s="14">
        <v>30710</v>
      </c>
      <c r="G37" s="51">
        <f t="shared" si="3"/>
        <v>-12790</v>
      </c>
      <c r="H37" s="42"/>
    </row>
    <row r="38" spans="1:8" x14ac:dyDescent="0.25">
      <c r="A38" s="13" t="s">
        <v>28</v>
      </c>
      <c r="B38" s="14">
        <v>20000</v>
      </c>
      <c r="C38" s="14">
        <v>20000</v>
      </c>
      <c r="D38" s="15">
        <f t="shared" si="2"/>
        <v>0</v>
      </c>
      <c r="E38" s="14">
        <v>11250</v>
      </c>
      <c r="F38" s="14">
        <v>17448</v>
      </c>
      <c r="G38" s="51">
        <f t="shared" si="3"/>
        <v>-6198</v>
      </c>
      <c r="H38" s="42"/>
    </row>
    <row r="39" spans="1:8" x14ac:dyDescent="0.25">
      <c r="A39" s="13" t="s">
        <v>66</v>
      </c>
      <c r="B39" s="14">
        <v>5000</v>
      </c>
      <c r="C39" s="14">
        <v>12000</v>
      </c>
      <c r="D39" s="15">
        <f t="shared" si="2"/>
        <v>-7000</v>
      </c>
      <c r="E39" s="14">
        <v>9100</v>
      </c>
      <c r="F39" s="14">
        <v>14000</v>
      </c>
      <c r="G39" s="51">
        <f>+E39-F39</f>
        <v>-4900</v>
      </c>
      <c r="H39" s="42"/>
    </row>
    <row r="40" spans="1:8" x14ac:dyDescent="0.25">
      <c r="A40" s="13" t="s">
        <v>29</v>
      </c>
      <c r="B40" s="14">
        <v>40000</v>
      </c>
      <c r="C40" s="14">
        <v>50000</v>
      </c>
      <c r="D40" s="15">
        <f t="shared" si="2"/>
        <v>-10000</v>
      </c>
      <c r="E40" s="14"/>
      <c r="F40" s="14">
        <v>2664</v>
      </c>
      <c r="G40" s="51">
        <f t="shared" si="3"/>
        <v>-2664</v>
      </c>
      <c r="H40" s="42"/>
    </row>
    <row r="41" spans="1:8" x14ac:dyDescent="0.25">
      <c r="A41" s="13" t="s">
        <v>67</v>
      </c>
      <c r="B41" s="14">
        <v>5000</v>
      </c>
      <c r="C41" s="14">
        <v>1000</v>
      </c>
      <c r="D41" s="15">
        <f t="shared" si="2"/>
        <v>4000</v>
      </c>
      <c r="E41" s="14"/>
      <c r="F41" s="14">
        <v>300</v>
      </c>
      <c r="G41" s="51">
        <f>+E41-F41</f>
        <v>-300</v>
      </c>
      <c r="H41" s="42"/>
    </row>
    <row r="42" spans="1:8" ht="15.75" x14ac:dyDescent="0.3">
      <c r="A42" s="19" t="s">
        <v>30</v>
      </c>
      <c r="B42" s="20">
        <f>SUM(B30:B41)</f>
        <v>190000</v>
      </c>
      <c r="C42" s="20">
        <f>SUM(C30:C41)</f>
        <v>443000</v>
      </c>
      <c r="D42" s="20">
        <f>B42-C42</f>
        <v>-253000</v>
      </c>
      <c r="E42" s="20">
        <f>SUM(E30:E41)</f>
        <v>107438</v>
      </c>
      <c r="F42" s="20">
        <f>SUM(F30:F41)</f>
        <v>321612.54000000004</v>
      </c>
      <c r="G42" s="52">
        <f>E42-F42</f>
        <v>-214174.54000000004</v>
      </c>
      <c r="H42" s="42"/>
    </row>
    <row r="43" spans="1:8" ht="15.75" x14ac:dyDescent="0.3">
      <c r="A43" s="21" t="s">
        <v>31</v>
      </c>
      <c r="B43" s="14"/>
      <c r="C43" s="14"/>
      <c r="D43" s="15"/>
      <c r="E43" s="14"/>
      <c r="F43" s="14"/>
      <c r="G43" s="51"/>
      <c r="H43" s="42"/>
    </row>
    <row r="44" spans="1:8" x14ac:dyDescent="0.25">
      <c r="A44" s="22" t="s">
        <v>73</v>
      </c>
      <c r="B44" s="14"/>
      <c r="C44" s="14"/>
      <c r="D44" s="15"/>
      <c r="E44" s="14">
        <v>750</v>
      </c>
      <c r="F44" s="14">
        <v>11274.25</v>
      </c>
      <c r="G44" s="51">
        <f>+E44-F44</f>
        <v>-10524.25</v>
      </c>
      <c r="H44" s="45"/>
    </row>
    <row r="45" spans="1:8" x14ac:dyDescent="0.25">
      <c r="A45" s="13" t="s">
        <v>32</v>
      </c>
      <c r="B45" s="14">
        <v>15000</v>
      </c>
      <c r="C45" s="14">
        <v>10000</v>
      </c>
      <c r="D45" s="15">
        <f>B45-C45</f>
        <v>5000</v>
      </c>
      <c r="E45" s="14">
        <v>36200</v>
      </c>
      <c r="F45" s="14">
        <v>29610.5</v>
      </c>
      <c r="G45" s="51">
        <f>E45-F45</f>
        <v>6589.5</v>
      </c>
      <c r="H45" s="46"/>
    </row>
    <row r="46" spans="1:8" ht="15.75" x14ac:dyDescent="0.3">
      <c r="A46" s="23" t="s">
        <v>64</v>
      </c>
      <c r="B46" s="14">
        <v>25000</v>
      </c>
      <c r="C46" s="14">
        <v>25000</v>
      </c>
      <c r="D46" s="15">
        <f>B46-C46</f>
        <v>0</v>
      </c>
      <c r="E46" s="14">
        <v>26300</v>
      </c>
      <c r="F46" s="14">
        <v>15807</v>
      </c>
      <c r="G46" s="51">
        <f>E46-F46</f>
        <v>10493</v>
      </c>
      <c r="H46" s="44"/>
    </row>
    <row r="47" spans="1:8" ht="15.75" x14ac:dyDescent="0.3">
      <c r="A47" s="19" t="s">
        <v>33</v>
      </c>
      <c r="B47" s="20">
        <f t="shared" ref="B47:C47" si="4">+B45+B46</f>
        <v>40000</v>
      </c>
      <c r="C47" s="20">
        <f t="shared" si="4"/>
        <v>35000</v>
      </c>
      <c r="D47" s="20">
        <f>+B47-C47</f>
        <v>5000</v>
      </c>
      <c r="E47" s="20">
        <f>SUM(E44:E46)</f>
        <v>63250</v>
      </c>
      <c r="F47" s="20">
        <f>SUM(F44:F46)</f>
        <v>56691.75</v>
      </c>
      <c r="G47" s="52">
        <f>+E47-F47</f>
        <v>6558.25</v>
      </c>
      <c r="H47" s="42"/>
    </row>
    <row r="48" spans="1:8" s="41" customFormat="1" ht="15.75" x14ac:dyDescent="0.3">
      <c r="A48" s="39"/>
      <c r="B48" s="40"/>
      <c r="C48" s="40"/>
      <c r="D48" s="40"/>
      <c r="E48" s="40"/>
      <c r="F48" s="40"/>
      <c r="G48" s="53"/>
      <c r="H48" s="47"/>
    </row>
    <row r="49" spans="1:8" ht="15.75" x14ac:dyDescent="0.3">
      <c r="A49" s="21" t="s">
        <v>34</v>
      </c>
      <c r="B49" s="14"/>
      <c r="C49" s="14"/>
      <c r="D49" s="15"/>
      <c r="E49" s="14"/>
      <c r="F49" s="14"/>
      <c r="G49" s="51"/>
      <c r="H49" s="42"/>
    </row>
    <row r="50" spans="1:8" x14ac:dyDescent="0.25">
      <c r="A50" s="13" t="s">
        <v>35</v>
      </c>
      <c r="B50" s="14">
        <v>40000</v>
      </c>
      <c r="C50" s="14">
        <v>30000</v>
      </c>
      <c r="D50" s="15">
        <f>B50-C50</f>
        <v>10000</v>
      </c>
      <c r="E50" s="54">
        <v>58425</v>
      </c>
      <c r="F50" s="14">
        <v>28084</v>
      </c>
      <c r="G50" s="51">
        <f>E50-F50</f>
        <v>30341</v>
      </c>
      <c r="H50" s="45"/>
    </row>
    <row r="51" spans="1:8" ht="15.75" x14ac:dyDescent="0.3">
      <c r="A51" s="19" t="s">
        <v>36</v>
      </c>
      <c r="B51" s="20">
        <f>SUM(B50:B50)</f>
        <v>40000</v>
      </c>
      <c r="C51" s="20">
        <f>SUM(C50:C50)</f>
        <v>30000</v>
      </c>
      <c r="D51" s="20">
        <f>B51-C51</f>
        <v>10000</v>
      </c>
      <c r="E51" s="20">
        <f>SUM(E50:E50)</f>
        <v>58425</v>
      </c>
      <c r="F51" s="20">
        <f>SUM(F50:F50)</f>
        <v>28084</v>
      </c>
      <c r="G51" s="52">
        <f>E51-F51</f>
        <v>30341</v>
      </c>
      <c r="H51" s="42"/>
    </row>
    <row r="52" spans="1:8" ht="15.75" x14ac:dyDescent="0.3">
      <c r="A52" s="21" t="s">
        <v>37</v>
      </c>
      <c r="B52" s="14"/>
      <c r="C52" s="14"/>
      <c r="D52" s="15"/>
      <c r="E52" s="14"/>
      <c r="F52" s="14"/>
      <c r="G52" s="51"/>
      <c r="H52" s="42"/>
    </row>
    <row r="53" spans="1:8" x14ac:dyDescent="0.25">
      <c r="A53" s="13" t="s">
        <v>38</v>
      </c>
      <c r="B53" s="14">
        <v>10000</v>
      </c>
      <c r="C53" s="14">
        <v>8000</v>
      </c>
      <c r="D53" s="15">
        <f t="shared" ref="D53:D56" si="5">B53-C53</f>
        <v>2000</v>
      </c>
      <c r="E53" s="14">
        <v>8430</v>
      </c>
      <c r="F53" s="14">
        <v>6130</v>
      </c>
      <c r="G53" s="51">
        <f t="shared" ref="G53:G56" si="6">E53-F53</f>
        <v>2300</v>
      </c>
      <c r="H53" s="45"/>
    </row>
    <row r="54" spans="1:8" x14ac:dyDescent="0.25">
      <c r="A54" s="16" t="s">
        <v>39</v>
      </c>
      <c r="B54" s="14">
        <v>100000</v>
      </c>
      <c r="C54" s="14">
        <v>60000</v>
      </c>
      <c r="D54" s="15">
        <f t="shared" si="5"/>
        <v>40000</v>
      </c>
      <c r="E54" s="14">
        <v>67871</v>
      </c>
      <c r="F54" s="14">
        <v>38358</v>
      </c>
      <c r="G54" s="51">
        <f t="shared" si="6"/>
        <v>29513</v>
      </c>
      <c r="H54" s="45"/>
    </row>
    <row r="55" spans="1:8" x14ac:dyDescent="0.25">
      <c r="A55" s="13" t="s">
        <v>40</v>
      </c>
      <c r="B55" s="14">
        <v>5000</v>
      </c>
      <c r="C55" s="14">
        <v>4000</v>
      </c>
      <c r="D55" s="15">
        <f>B55-C55</f>
        <v>1000</v>
      </c>
      <c r="E55" s="14">
        <v>2480</v>
      </c>
      <c r="F55" s="14">
        <v>1265</v>
      </c>
      <c r="G55" s="51">
        <f t="shared" si="6"/>
        <v>1215</v>
      </c>
      <c r="H55" s="45"/>
    </row>
    <row r="56" spans="1:8" x14ac:dyDescent="0.25">
      <c r="A56" s="24" t="s">
        <v>75</v>
      </c>
      <c r="B56" s="14">
        <v>2000</v>
      </c>
      <c r="C56" s="14">
        <v>3000</v>
      </c>
      <c r="D56" s="15">
        <f t="shared" si="5"/>
        <v>-1000</v>
      </c>
      <c r="E56" s="14">
        <v>2095</v>
      </c>
      <c r="F56" s="14">
        <v>1414</v>
      </c>
      <c r="G56" s="51">
        <f t="shared" si="6"/>
        <v>681</v>
      </c>
      <c r="H56" s="45"/>
    </row>
    <row r="57" spans="1:8" ht="15.75" x14ac:dyDescent="0.3">
      <c r="A57" s="19" t="s">
        <v>41</v>
      </c>
      <c r="B57" s="20">
        <f>SUM(B53:B56)</f>
        <v>117000</v>
      </c>
      <c r="C57" s="20">
        <f>SUM(C53:C56)</f>
        <v>75000</v>
      </c>
      <c r="D57" s="20">
        <f>B57-C57</f>
        <v>42000</v>
      </c>
      <c r="E57" s="20">
        <f>SUM(E53:E56)</f>
        <v>80876</v>
      </c>
      <c r="F57" s="20">
        <f>SUM(F53:F56)</f>
        <v>47167</v>
      </c>
      <c r="G57" s="52">
        <f>E57-F57</f>
        <v>33709</v>
      </c>
      <c r="H57" s="42"/>
    </row>
    <row r="58" spans="1:8" ht="15.75" x14ac:dyDescent="0.3">
      <c r="A58" s="21" t="s">
        <v>83</v>
      </c>
      <c r="B58" s="14"/>
      <c r="C58" s="14"/>
      <c r="D58" s="15"/>
      <c r="E58" s="14"/>
      <c r="F58" s="14"/>
      <c r="G58" s="51"/>
      <c r="H58" s="42"/>
    </row>
    <row r="59" spans="1:8" x14ac:dyDescent="0.25">
      <c r="A59" s="13" t="s">
        <v>42</v>
      </c>
      <c r="B59" s="14">
        <v>25000</v>
      </c>
      <c r="C59" s="14">
        <v>10000</v>
      </c>
      <c r="D59" s="15">
        <f t="shared" ref="D59:D62" si="7">B59-C59</f>
        <v>15000</v>
      </c>
      <c r="E59" s="14">
        <v>21376</v>
      </c>
      <c r="F59" s="14">
        <v>37460</v>
      </c>
      <c r="G59" s="51">
        <f t="shared" ref="G59:G61" si="8">E59-F59</f>
        <v>-16084</v>
      </c>
      <c r="H59" s="42"/>
    </row>
    <row r="60" spans="1:8" x14ac:dyDescent="0.25">
      <c r="A60" s="13" t="s">
        <v>43</v>
      </c>
      <c r="B60" s="14">
        <v>0</v>
      </c>
      <c r="C60" s="14"/>
      <c r="D60" s="15">
        <f t="shared" si="7"/>
        <v>0</v>
      </c>
      <c r="E60" s="14">
        <v>31000</v>
      </c>
      <c r="F60" s="14"/>
      <c r="G60" s="51">
        <f t="shared" si="8"/>
        <v>31000</v>
      </c>
      <c r="H60" s="42"/>
    </row>
    <row r="61" spans="1:8" x14ac:dyDescent="0.25">
      <c r="A61" s="13" t="s">
        <v>44</v>
      </c>
      <c r="B61" s="14">
        <v>70000</v>
      </c>
      <c r="C61" s="14"/>
      <c r="D61" s="15">
        <f t="shared" si="7"/>
        <v>70000</v>
      </c>
      <c r="E61" s="14">
        <v>75000</v>
      </c>
      <c r="F61" s="14"/>
      <c r="G61" s="51">
        <f t="shared" si="8"/>
        <v>75000</v>
      </c>
      <c r="H61" s="42"/>
    </row>
    <row r="62" spans="1:8" x14ac:dyDescent="0.25">
      <c r="A62" s="24" t="s">
        <v>45</v>
      </c>
      <c r="B62" s="14">
        <v>25000</v>
      </c>
      <c r="C62" s="14">
        <v>5000</v>
      </c>
      <c r="D62" s="15">
        <f t="shared" si="7"/>
        <v>20000</v>
      </c>
      <c r="E62" s="14">
        <v>33027.120000000003</v>
      </c>
      <c r="F62" s="38">
        <v>2800</v>
      </c>
      <c r="G62" s="51">
        <f>E62-F62</f>
        <v>30227.120000000003</v>
      </c>
      <c r="H62" s="44"/>
    </row>
    <row r="63" spans="1:8" ht="15.75" x14ac:dyDescent="0.3">
      <c r="A63" s="19" t="s">
        <v>84</v>
      </c>
      <c r="B63" s="20">
        <f>SUM(B59:B62)</f>
        <v>120000</v>
      </c>
      <c r="C63" s="20">
        <f>SUM(C59:C62)</f>
        <v>15000</v>
      </c>
      <c r="D63" s="20">
        <f>B63-C63</f>
        <v>105000</v>
      </c>
      <c r="E63" s="20">
        <f>SUM(E59:E62)</f>
        <v>160403.12</v>
      </c>
      <c r="F63" s="20">
        <f>SUM(F59:F62)</f>
        <v>40260</v>
      </c>
      <c r="G63" s="52">
        <f>E63-F63</f>
        <v>120143.12</v>
      </c>
      <c r="H63" s="42"/>
    </row>
    <row r="64" spans="1:8" ht="15.75" x14ac:dyDescent="0.3">
      <c r="A64" s="21" t="s">
        <v>47</v>
      </c>
      <c r="B64" s="14"/>
      <c r="C64" s="14"/>
      <c r="D64" s="15"/>
      <c r="E64" s="14"/>
      <c r="F64" s="14"/>
      <c r="G64" s="51"/>
      <c r="H64" s="42"/>
    </row>
    <row r="65" spans="1:8" x14ac:dyDescent="0.25">
      <c r="A65" s="13" t="s">
        <v>48</v>
      </c>
      <c r="B65" s="14"/>
      <c r="C65" s="14">
        <v>5000</v>
      </c>
      <c r="D65" s="15">
        <f>B65-C65</f>
        <v>-5000</v>
      </c>
      <c r="E65" s="14"/>
      <c r="F65" s="14"/>
      <c r="G65" s="51">
        <f>E65-F65</f>
        <v>0</v>
      </c>
      <c r="H65" s="42"/>
    </row>
    <row r="66" spans="1:8" x14ac:dyDescent="0.25">
      <c r="A66" s="13" t="s">
        <v>49</v>
      </c>
      <c r="B66" s="14"/>
      <c r="C66" s="14">
        <v>3000</v>
      </c>
      <c r="D66" s="15">
        <f>B66-C66</f>
        <v>-3000</v>
      </c>
      <c r="E66" s="14"/>
      <c r="F66" s="14">
        <v>2384.75</v>
      </c>
      <c r="G66" s="51">
        <f>E66-F66</f>
        <v>-2384.75</v>
      </c>
      <c r="H66" s="42"/>
    </row>
    <row r="67" spans="1:8" ht="15.75" x14ac:dyDescent="0.3">
      <c r="A67" s="19" t="s">
        <v>50</v>
      </c>
      <c r="B67" s="20">
        <f>SUM(B65:B66)</f>
        <v>0</v>
      </c>
      <c r="C67" s="20">
        <f>SUM(C65:C66)</f>
        <v>8000</v>
      </c>
      <c r="D67" s="20">
        <f>B67-C67</f>
        <v>-8000</v>
      </c>
      <c r="E67" s="20">
        <f>SUM(E65:E66)</f>
        <v>0</v>
      </c>
      <c r="F67" s="20">
        <f>SUM(F65:F66)</f>
        <v>2384.75</v>
      </c>
      <c r="G67" s="52">
        <f>E67-F67</f>
        <v>-2384.75</v>
      </c>
      <c r="H67" s="42"/>
    </row>
    <row r="68" spans="1:8" ht="15.75" x14ac:dyDescent="0.3">
      <c r="A68" s="21" t="s">
        <v>51</v>
      </c>
      <c r="B68" s="14"/>
      <c r="C68" s="14"/>
      <c r="D68" s="15"/>
      <c r="E68" s="14"/>
      <c r="F68" s="14"/>
      <c r="G68" s="51"/>
      <c r="H68" s="42"/>
    </row>
    <row r="69" spans="1:8" ht="15.75" x14ac:dyDescent="0.3">
      <c r="A69" s="13" t="s">
        <v>52</v>
      </c>
      <c r="B69" s="14"/>
      <c r="C69" s="14">
        <v>5000</v>
      </c>
      <c r="D69" s="15">
        <f>B69-C69</f>
        <v>-5000</v>
      </c>
      <c r="E69" s="25"/>
      <c r="F69" s="14"/>
      <c r="G69" s="51">
        <f>E69-F69</f>
        <v>0</v>
      </c>
      <c r="H69" s="42"/>
    </row>
    <row r="70" spans="1:8" ht="15.75" x14ac:dyDescent="0.3">
      <c r="A70" s="19" t="s">
        <v>53</v>
      </c>
      <c r="B70" s="20">
        <f>SUM(B69:B69)</f>
        <v>0</v>
      </c>
      <c r="C70" s="20">
        <f>SUM(C69:C69)</f>
        <v>5000</v>
      </c>
      <c r="D70" s="26">
        <f>B70-C70</f>
        <v>-5000</v>
      </c>
      <c r="E70" s="20">
        <f>SUM(E69:E69)</f>
        <v>0</v>
      </c>
      <c r="F70" s="20">
        <f>SUM(F69:F69)</f>
        <v>0</v>
      </c>
      <c r="G70" s="52">
        <f>SUM(G69:G69)</f>
        <v>0</v>
      </c>
      <c r="H70" s="42"/>
    </row>
    <row r="71" spans="1:8" ht="28.5" x14ac:dyDescent="0.3">
      <c r="A71" s="27" t="s">
        <v>54</v>
      </c>
      <c r="B71" s="28">
        <f>B27+B42+B47+B51+B57+B63+B67+B70</f>
        <v>711000</v>
      </c>
      <c r="C71" s="28">
        <f>C27+C42+C47+C51+C57+C63+C67+C70</f>
        <v>729800</v>
      </c>
      <c r="D71" s="28">
        <f>B71-C71</f>
        <v>-18800</v>
      </c>
      <c r="E71" s="28">
        <f>+E27+E42+E47+E51+E57+E63+E67+E70</f>
        <v>707707.47</v>
      </c>
      <c r="F71" s="28">
        <f>+F27+F42+F47+F51+F57+F63+F67+F70</f>
        <v>589886.37000000011</v>
      </c>
      <c r="G71" s="55">
        <f>+G27+G42+G47+G51+G57+G63+G67+G70</f>
        <v>117821.09999999998</v>
      </c>
      <c r="H71" s="42"/>
    </row>
    <row r="72" spans="1:8" ht="42.75" x14ac:dyDescent="0.3">
      <c r="A72" s="29" t="s">
        <v>55</v>
      </c>
      <c r="B72" s="30"/>
      <c r="C72" s="30">
        <f>B71-C71</f>
        <v>-18800</v>
      </c>
      <c r="D72" s="30"/>
      <c r="E72" s="30"/>
      <c r="F72" s="30">
        <f>E71-F71</f>
        <v>117821.09999999986</v>
      </c>
      <c r="G72" s="56"/>
      <c r="H72" s="42"/>
    </row>
    <row r="73" spans="1:8" ht="15.75" x14ac:dyDescent="0.3">
      <c r="A73" s="5"/>
      <c r="B73" s="6"/>
      <c r="C73" s="6"/>
      <c r="D73" s="6"/>
      <c r="E73" s="6"/>
      <c r="F73" s="6"/>
      <c r="G73" s="57"/>
      <c r="H73" s="42"/>
    </row>
    <row r="74" spans="1:8" x14ac:dyDescent="0.25">
      <c r="A74" s="7"/>
      <c r="B74" s="8"/>
      <c r="C74" s="8"/>
      <c r="D74" s="8"/>
      <c r="E74" s="8"/>
      <c r="F74" s="8"/>
      <c r="G74" s="58"/>
      <c r="H74" s="42"/>
    </row>
    <row r="75" spans="1:8" ht="15.75" x14ac:dyDescent="0.3">
      <c r="A75" s="31" t="s">
        <v>1</v>
      </c>
      <c r="B75" s="63" t="str">
        <f>B3</f>
        <v>Budsjett 2014</v>
      </c>
      <c r="C75" s="63"/>
      <c r="D75" s="63"/>
      <c r="E75" s="63" t="str">
        <f>+E3</f>
        <v>Regnskap 2014</v>
      </c>
      <c r="F75" s="63"/>
      <c r="G75" s="64"/>
      <c r="H75" s="42"/>
    </row>
    <row r="76" spans="1:8" ht="15.75" x14ac:dyDescent="0.3">
      <c r="A76" s="31" t="s">
        <v>56</v>
      </c>
      <c r="B76" s="32" t="s">
        <v>3</v>
      </c>
      <c r="C76" s="32" t="s">
        <v>4</v>
      </c>
      <c r="D76" s="32" t="s">
        <v>5</v>
      </c>
      <c r="E76" s="32" t="s">
        <v>3</v>
      </c>
      <c r="F76" s="32" t="s">
        <v>4</v>
      </c>
      <c r="G76" s="59" t="s">
        <v>5</v>
      </c>
      <c r="H76" s="42"/>
    </row>
    <row r="77" spans="1:8" x14ac:dyDescent="0.25">
      <c r="A77" s="13" t="s">
        <v>70</v>
      </c>
      <c r="B77" s="14"/>
      <c r="C77" s="14">
        <v>30000</v>
      </c>
      <c r="D77" s="15">
        <f t="shared" ref="D77:D84" si="9">B77-C77</f>
        <v>-30000</v>
      </c>
      <c r="E77" s="14"/>
      <c r="F77" s="14"/>
      <c r="G77" s="51">
        <f t="shared" ref="G77:G84" si="10">E77-F77</f>
        <v>0</v>
      </c>
      <c r="H77" s="42"/>
    </row>
    <row r="78" spans="1:8" x14ac:dyDescent="0.25">
      <c r="A78" s="13" t="s">
        <v>57</v>
      </c>
      <c r="B78" s="14">
        <v>35000</v>
      </c>
      <c r="C78" s="14">
        <v>10000</v>
      </c>
      <c r="D78" s="15">
        <f>B78-C78</f>
        <v>25000</v>
      </c>
      <c r="E78" s="14"/>
      <c r="F78" s="14"/>
      <c r="G78" s="51">
        <f>+E78-F78</f>
        <v>0</v>
      </c>
      <c r="H78" s="42"/>
    </row>
    <row r="79" spans="1:8" x14ac:dyDescent="0.25">
      <c r="A79" s="13" t="s">
        <v>58</v>
      </c>
      <c r="B79" s="14">
        <v>35000</v>
      </c>
      <c r="C79" s="14">
        <v>50000</v>
      </c>
      <c r="D79" s="15">
        <f>B79-C79</f>
        <v>-15000</v>
      </c>
      <c r="E79" s="14"/>
      <c r="F79" s="14">
        <v>6384</v>
      </c>
      <c r="G79" s="51">
        <f t="shared" si="10"/>
        <v>-6384</v>
      </c>
      <c r="H79" s="42"/>
    </row>
    <row r="80" spans="1:8" x14ac:dyDescent="0.25">
      <c r="A80" s="35" t="s">
        <v>71</v>
      </c>
      <c r="B80" s="36"/>
      <c r="C80" s="36"/>
      <c r="D80" s="15">
        <f>B80-C80</f>
        <v>0</v>
      </c>
      <c r="E80" s="14"/>
      <c r="F80" s="14"/>
      <c r="G80" s="51">
        <f>+E80-F80</f>
        <v>0</v>
      </c>
      <c r="H80" s="42"/>
    </row>
    <row r="81" spans="1:8" x14ac:dyDescent="0.25">
      <c r="A81" s="13" t="s">
        <v>81</v>
      </c>
      <c r="B81" s="36"/>
      <c r="C81" s="36"/>
      <c r="D81" s="15"/>
      <c r="E81" s="14"/>
      <c r="F81" s="14">
        <v>4206</v>
      </c>
      <c r="G81" s="51">
        <f>+E81-F81</f>
        <v>-4206</v>
      </c>
      <c r="H81" s="42"/>
    </row>
    <row r="82" spans="1:8" x14ac:dyDescent="0.25">
      <c r="A82" s="13" t="s">
        <v>82</v>
      </c>
      <c r="B82" s="14"/>
      <c r="C82" s="14">
        <v>5000</v>
      </c>
      <c r="D82" s="15">
        <f t="shared" si="9"/>
        <v>-5000</v>
      </c>
      <c r="E82" s="14"/>
      <c r="F82" s="14">
        <v>15426</v>
      </c>
      <c r="G82" s="51">
        <f t="shared" si="10"/>
        <v>-15426</v>
      </c>
      <c r="H82" s="45"/>
    </row>
    <row r="83" spans="1:8" x14ac:dyDescent="0.25">
      <c r="A83" s="13" t="s">
        <v>59</v>
      </c>
      <c r="B83" s="14">
        <v>3000</v>
      </c>
      <c r="C83" s="14"/>
      <c r="D83" s="15">
        <f t="shared" si="9"/>
        <v>3000</v>
      </c>
      <c r="E83" s="14">
        <v>10700</v>
      </c>
      <c r="F83" s="14">
        <v>40</v>
      </c>
      <c r="G83" s="51">
        <f t="shared" si="10"/>
        <v>10660</v>
      </c>
      <c r="H83" s="44"/>
    </row>
    <row r="84" spans="1:8" x14ac:dyDescent="0.25">
      <c r="A84" s="13" t="s">
        <v>60</v>
      </c>
      <c r="B84" s="14">
        <v>35000</v>
      </c>
      <c r="C84" s="14"/>
      <c r="D84" s="15">
        <f t="shared" si="9"/>
        <v>35000</v>
      </c>
      <c r="E84" s="14">
        <v>30170</v>
      </c>
      <c r="F84" s="14"/>
      <c r="G84" s="51">
        <f t="shared" si="10"/>
        <v>30170</v>
      </c>
      <c r="H84" s="42"/>
    </row>
    <row r="85" spans="1:8" ht="28.5" x14ac:dyDescent="0.3">
      <c r="A85" s="27" t="s">
        <v>61</v>
      </c>
      <c r="B85" s="28">
        <f>SUM(B77:B84)</f>
        <v>108000</v>
      </c>
      <c r="C85" s="28">
        <f>SUM(C77:C84)</f>
        <v>95000</v>
      </c>
      <c r="D85" s="28">
        <f>B85-C85</f>
        <v>13000</v>
      </c>
      <c r="E85" s="28">
        <f>SUM(E77:E84)</f>
        <v>40870</v>
      </c>
      <c r="F85" s="28">
        <f>SUM(F77:F84)</f>
        <v>26056</v>
      </c>
      <c r="G85" s="55">
        <f>E85-F85</f>
        <v>14814</v>
      </c>
    </row>
    <row r="86" spans="1:8" ht="42.75" x14ac:dyDescent="0.3">
      <c r="A86" s="29" t="s">
        <v>62</v>
      </c>
      <c r="B86" s="30"/>
      <c r="C86" s="30">
        <f>B85-C85</f>
        <v>13000</v>
      </c>
      <c r="D86" s="30"/>
      <c r="E86" s="30"/>
      <c r="F86" s="30">
        <f>E85-F85</f>
        <v>14814</v>
      </c>
      <c r="G86" s="56"/>
    </row>
    <row r="87" spans="1:8" x14ac:dyDescent="0.25">
      <c r="G87" s="37"/>
      <c r="H87" s="37"/>
    </row>
    <row r="88" spans="1:8" x14ac:dyDescent="0.25">
      <c r="G88" s="37"/>
      <c r="H88" s="37"/>
    </row>
    <row r="89" spans="1:8" x14ac:dyDescent="0.25">
      <c r="G89" s="37"/>
      <c r="H89" s="37"/>
    </row>
    <row r="90" spans="1:8" x14ac:dyDescent="0.25">
      <c r="G90" s="37"/>
      <c r="H90" s="37"/>
    </row>
    <row r="91" spans="1:8" x14ac:dyDescent="0.25">
      <c r="G91" s="37"/>
      <c r="H91" s="37"/>
    </row>
    <row r="92" spans="1:8" x14ac:dyDescent="0.25">
      <c r="G92" s="37"/>
      <c r="H92" s="37"/>
    </row>
    <row r="93" spans="1:8" x14ac:dyDescent="0.25">
      <c r="G93" s="37"/>
      <c r="H93" s="37"/>
    </row>
    <row r="94" spans="1:8" x14ac:dyDescent="0.25">
      <c r="G94" s="37"/>
      <c r="H94" s="37"/>
    </row>
    <row r="95" spans="1:8" x14ac:dyDescent="0.25">
      <c r="G95" s="37"/>
      <c r="H95" s="37"/>
    </row>
    <row r="96" spans="1:8" x14ac:dyDescent="0.25">
      <c r="G96" s="37"/>
      <c r="H96" s="37"/>
    </row>
    <row r="97" spans="7:8" x14ac:dyDescent="0.25">
      <c r="G97" s="37"/>
      <c r="H97" s="37"/>
    </row>
    <row r="98" spans="7:8" x14ac:dyDescent="0.25">
      <c r="G98" s="37"/>
      <c r="H98" s="37"/>
    </row>
    <row r="99" spans="7:8" x14ac:dyDescent="0.25">
      <c r="G99" s="37"/>
      <c r="H99" s="37"/>
    </row>
    <row r="100" spans="7:8" x14ac:dyDescent="0.25">
      <c r="G100" s="37"/>
      <c r="H100" s="37"/>
    </row>
    <row r="101" spans="7:8" x14ac:dyDescent="0.25">
      <c r="G101" s="37"/>
      <c r="H101" s="37"/>
    </row>
    <row r="102" spans="7:8" x14ac:dyDescent="0.25">
      <c r="G102" s="37"/>
      <c r="H102" s="37"/>
    </row>
    <row r="103" spans="7:8" x14ac:dyDescent="0.25">
      <c r="G103" s="37"/>
      <c r="H103" s="37"/>
    </row>
  </sheetData>
  <mergeCells count="4">
    <mergeCell ref="B3:D3"/>
    <mergeCell ref="E3:G3"/>
    <mergeCell ref="B75:D75"/>
    <mergeCell ref="E75:G75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</dc:creator>
  <cp:lastModifiedBy>Friluftrad</cp:lastModifiedBy>
  <cp:lastPrinted>2015-01-10T17:30:08Z</cp:lastPrinted>
  <dcterms:created xsi:type="dcterms:W3CDTF">2013-09-29T18:42:31Z</dcterms:created>
  <dcterms:modified xsi:type="dcterms:W3CDTF">2015-01-12T18:56:44Z</dcterms:modified>
</cp:coreProperties>
</file>